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100" windowHeight="9120" activeTab="9"/>
  </bookViews>
  <sheets>
    <sheet name="1a" sheetId="1" r:id="rId1"/>
    <sheet name="1" sheetId="2" r:id="rId2"/>
    <sheet name="2a" sheetId="3" r:id="rId3"/>
    <sheet name="2b" sheetId="4" r:id="rId4"/>
    <sheet name="2" sheetId="5" r:id="rId5"/>
    <sheet name="3a" sheetId="6" r:id="rId6"/>
    <sheet name="3b1" sheetId="7" r:id="rId7"/>
    <sheet name="3b2" sheetId="8" r:id="rId8"/>
    <sheet name="3b3" sheetId="9" r:id="rId9"/>
    <sheet name="41" sheetId="10" r:id="rId10"/>
    <sheet name="42" sheetId="11" r:id="rId11"/>
    <sheet name="43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/>
  <calcPr fullCalcOnLoad="1"/>
</workbook>
</file>

<file path=xl/sharedStrings.xml><?xml version="1.0" encoding="utf-8"?>
<sst xmlns="http://schemas.openxmlformats.org/spreadsheetml/2006/main" count="950" uniqueCount="366">
  <si>
    <t>ezer Ft-ban</t>
  </si>
  <si>
    <t>Sor-sz.</t>
  </si>
  <si>
    <t>Megnevezés</t>
  </si>
  <si>
    <t>I.</t>
  </si>
  <si>
    <t>II.</t>
  </si>
  <si>
    <t>III.</t>
  </si>
  <si>
    <t>IV.</t>
  </si>
  <si>
    <t>V.</t>
  </si>
  <si>
    <t>VI.</t>
  </si>
  <si>
    <t>VII.</t>
  </si>
  <si>
    <t>Pénzforgalom nélküli bevételek</t>
  </si>
  <si>
    <t>Tartalékok</t>
  </si>
  <si>
    <t>1/a. számú melléklet</t>
  </si>
  <si>
    <t>Önkormányzatok sajátos működési bevétele</t>
  </si>
  <si>
    <t>Önkormányzatok költségvetési támogatása</t>
  </si>
  <si>
    <t>Támogatásértékű bevételek</t>
  </si>
  <si>
    <t>Bevételek összesen</t>
  </si>
  <si>
    <t>Működési célú kiadások</t>
  </si>
  <si>
    <t>Felhalmozási célú kiadások</t>
  </si>
  <si>
    <t>Finanszírozási kiadások</t>
  </si>
  <si>
    <t>VIII.</t>
  </si>
  <si>
    <t>Tervezett pénzmaradvány</t>
  </si>
  <si>
    <t>Kiadások összesen</t>
  </si>
  <si>
    <t>Összeg</t>
  </si>
  <si>
    <t>Felhalmozási és tőkejellegű bevételek</t>
  </si>
  <si>
    <t>Általános tartalék</t>
  </si>
  <si>
    <t>Céltartalék</t>
  </si>
  <si>
    <t>Államháztartási tartalék</t>
  </si>
  <si>
    <t>Intézményi működési bevételek</t>
  </si>
  <si>
    <t>Adott kölcsönök visszatérülése</t>
  </si>
  <si>
    <t>IX.</t>
  </si>
  <si>
    <t>Finanszírozási bevételek</t>
  </si>
  <si>
    <t>Adott kölcsönök</t>
  </si>
  <si>
    <t>1. számú melléklet</t>
  </si>
  <si>
    <t>Előző évi előirányzat</t>
  </si>
  <si>
    <t>terv/ előző évi előirány. (%)</t>
  </si>
  <si>
    <t>BEVÉTELEK</t>
  </si>
  <si>
    <t>1.</t>
  </si>
  <si>
    <t>2.</t>
  </si>
  <si>
    <t>Önkormányzatok sajátos működési bevételei</t>
  </si>
  <si>
    <t>2.1.</t>
  </si>
  <si>
    <t>Illetékek</t>
  </si>
  <si>
    <t>2.2.</t>
  </si>
  <si>
    <t>Helyi adók</t>
  </si>
  <si>
    <t>2.3.</t>
  </si>
  <si>
    <t>Átengedett központi adók</t>
  </si>
  <si>
    <t>2.4.</t>
  </si>
  <si>
    <t>Egyéb bevételek, bírságok, pótlékok</t>
  </si>
  <si>
    <t>3.</t>
  </si>
  <si>
    <t>3.1.</t>
  </si>
  <si>
    <t>Normatív hozzájárulás</t>
  </si>
  <si>
    <t>3.2.</t>
  </si>
  <si>
    <t xml:space="preserve">Központosított előirányzatok </t>
  </si>
  <si>
    <t>3.3.</t>
  </si>
  <si>
    <t>Helyi önkormányzatok színházi támogatása</t>
  </si>
  <si>
    <t>3.4.</t>
  </si>
  <si>
    <t>Normatív kötött felhasználású támogatások</t>
  </si>
  <si>
    <t>3.5.</t>
  </si>
  <si>
    <t>Fejlesztési célú támogatások</t>
  </si>
  <si>
    <t>4.</t>
  </si>
  <si>
    <t>Felhalmozási és tőke jellegű bevételek</t>
  </si>
  <si>
    <t>5.</t>
  </si>
  <si>
    <t>5.1.</t>
  </si>
  <si>
    <t>Működési célú</t>
  </si>
  <si>
    <t xml:space="preserve">     - ebből OEP</t>
  </si>
  <si>
    <t>5.2.</t>
  </si>
  <si>
    <t>Felhalmozási célú</t>
  </si>
  <si>
    <t>6.</t>
  </si>
  <si>
    <t>Államháztartás kivülről átvett pénzeszközök</t>
  </si>
  <si>
    <t>7.</t>
  </si>
  <si>
    <t>8.</t>
  </si>
  <si>
    <t>9.</t>
  </si>
  <si>
    <t>Pénzforgalom nélküli bevételek (pénzmaradvány,</t>
  </si>
  <si>
    <t>vállalkozási eredmény)</t>
  </si>
  <si>
    <t xml:space="preserve">Bevételek összesen </t>
  </si>
  <si>
    <t>1. számú melléklet folytatása</t>
  </si>
  <si>
    <t>KIADÁSOK</t>
  </si>
  <si>
    <t>Személyi juttatások</t>
  </si>
  <si>
    <t>Munkaadókat terhelő járulékok</t>
  </si>
  <si>
    <t>Dologi kiadások</t>
  </si>
  <si>
    <t>Ellátottak pénzbeli juttatásai</t>
  </si>
  <si>
    <t>Speciális célú támogatások</t>
  </si>
  <si>
    <t>Beruházások</t>
  </si>
  <si>
    <t>Felújítások</t>
  </si>
  <si>
    <t>Egyéb felhalmozási kiadások</t>
  </si>
  <si>
    <t>10.</t>
  </si>
  <si>
    <t>11.</t>
  </si>
  <si>
    <t>12.</t>
  </si>
  <si>
    <t>13.</t>
  </si>
  <si>
    <t>14.</t>
  </si>
  <si>
    <t xml:space="preserve">Kiadások összesen </t>
  </si>
  <si>
    <t>Költségvetési létszámkeret</t>
  </si>
  <si>
    <t>2/a. számú melléklet</t>
  </si>
  <si>
    <t>4.1.</t>
  </si>
  <si>
    <t>8.1.</t>
  </si>
  <si>
    <t>Pénzmaradvány igénybevétele</t>
  </si>
  <si>
    <t>8.2.</t>
  </si>
  <si>
    <t>Vállalkozási eredmény igénybevétele</t>
  </si>
  <si>
    <t>2/a. számú melléklet folytatása</t>
  </si>
  <si>
    <t>2/b. számú melléklet</t>
  </si>
  <si>
    <t>Tárgyi eszközök, immateriális javak értékesítése</t>
  </si>
  <si>
    <t>Önkormányzatok sajátos felhalmozási és tőkebevételei</t>
  </si>
  <si>
    <t>Pénzügyi befektetések bevételei</t>
  </si>
  <si>
    <t>Felhalmozási bevételek</t>
  </si>
  <si>
    <t>Felhalmozási célú támogatásértékű bevételek</t>
  </si>
  <si>
    <t>Felhalmozási célú pénzeszköz átvétel államháztartáson kívülről</t>
  </si>
  <si>
    <t>Folyamatban lévő beruházások címzett és céltámogatása</t>
  </si>
  <si>
    <t>Új, induló beruházás címzett támogatása</t>
  </si>
  <si>
    <t xml:space="preserve">Központosított célelőirányzatból várható felhalmozási célú </t>
  </si>
  <si>
    <t>támogatás</t>
  </si>
  <si>
    <t>Előző évi - felhalmozási célú - pénzmaradvány, vállalkozási eredmény</t>
  </si>
  <si>
    <t>Fejlesztési célú támogatás</t>
  </si>
  <si>
    <t xml:space="preserve">1. </t>
  </si>
  <si>
    <t>Beruházási kiadások</t>
  </si>
  <si>
    <t>Felújítási kiadások</t>
  </si>
  <si>
    <t>Felhalmozási célú támogatásértékű kiadások</t>
  </si>
  <si>
    <t>Felhalmozási célú pénzeszköz átadás államháztartáson kívülre</t>
  </si>
  <si>
    <t>Felhalmozási célú tartalék</t>
  </si>
  <si>
    <t>Felhalmozási célú év végi tervezett maradvány</t>
  </si>
  <si>
    <t>3/a. számú melléklet</t>
  </si>
  <si>
    <t xml:space="preserve">Ábrahámhegy Önkormányzat </t>
  </si>
  <si>
    <t>Működési bevételek</t>
  </si>
  <si>
    <t>Egyéb sajátos bevételek, bírságok, pótlékok</t>
  </si>
  <si>
    <t>Támogatások</t>
  </si>
  <si>
    <t>Felhalmozási célú támogatások</t>
  </si>
  <si>
    <t>4.2.</t>
  </si>
  <si>
    <t>4.3.</t>
  </si>
  <si>
    <t>Működési célra</t>
  </si>
  <si>
    <t>Felhalmozási célra</t>
  </si>
  <si>
    <t>Előző évi pénzmaradvány igénybevétele</t>
  </si>
  <si>
    <t>Előző évi vállalkozási eredmény igénybevétele</t>
  </si>
  <si>
    <t xml:space="preserve">Bevételek mindösszesen </t>
  </si>
  <si>
    <t>3/b. számú melléklet</t>
  </si>
  <si>
    <t>Intézmény / szakfeladat</t>
  </si>
  <si>
    <t>Ebből</t>
  </si>
  <si>
    <t>Munkaadót terhelő járulékok</t>
  </si>
  <si>
    <t>Előző év</t>
  </si>
  <si>
    <t>Tervezett</t>
  </si>
  <si>
    <t>Terv/előző év</t>
  </si>
  <si>
    <t>előirányzat</t>
  </si>
  <si>
    <t>összege</t>
  </si>
  <si>
    <t>%-a</t>
  </si>
  <si>
    <t>Egyéb feladatok szakfeladatonként</t>
  </si>
  <si>
    <t>3/b. számú melléklet folytatása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</si>
  <si>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</si>
  <si>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</si>
  <si>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</si>
  <si>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</si>
  <si>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</si>
  <si>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</si>
  <si>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</si>
  <si>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</si>
  <si>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</si>
  <si>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</si>
  <si>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</si>
  <si>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Egyéb felhalmozási célú kiadások</t>
  </si>
  <si>
    <t>Létszám</t>
  </si>
  <si>
    <t>fő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</si>
  <si>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</si>
  <si>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</si>
  <si>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</si>
  <si>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</si>
  <si>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</si>
  <si>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</si>
  <si>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</si>
  <si>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</si>
  <si>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</si>
  <si>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</si>
  <si>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</si>
  <si>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</si>
  <si>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4. számú melléklet</t>
  </si>
  <si>
    <t>Önállóan, részben önállóan gazdálkodó intézmények neve</t>
  </si>
  <si>
    <t>Saját bevétel</t>
  </si>
  <si>
    <t>Költségvetési, önkorm.támogatás</t>
  </si>
  <si>
    <t>Előző évi</t>
  </si>
  <si>
    <t>Terv/előző évi</t>
  </si>
  <si>
    <t>Tervzett</t>
  </si>
  <si>
    <t>Önállóan gazdálkodó intézmények</t>
  </si>
  <si>
    <t>Körjegyzőség</t>
  </si>
  <si>
    <t>………</t>
  </si>
  <si>
    <t>Részben önállóan gazd. Intézmények</t>
  </si>
  <si>
    <t>……..</t>
  </si>
  <si>
    <t>…….</t>
  </si>
  <si>
    <t>Intézmények összesen (1-2)</t>
  </si>
  <si>
    <t>4. számú melléklet folytatása</t>
  </si>
  <si>
    <t>Munkaadót terh. járulékok</t>
  </si>
  <si>
    <t>……….</t>
  </si>
  <si>
    <t>Részben önállóan gazdálkodó intézmények</t>
  </si>
  <si>
    <r>
      <t xml:space="preserve">Egyéb  </t>
    </r>
    <r>
      <rPr>
        <sz val="8"/>
        <color indexed="8"/>
        <rFont val="Arial"/>
        <family val="2"/>
      </rPr>
      <t>felhalmozási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célú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0"/>
      </rPr>
      <t>kiadások</t>
    </r>
  </si>
  <si>
    <t>Előző é.</t>
  </si>
  <si>
    <t>Terv.</t>
  </si>
  <si>
    <t>Terv/előző é.</t>
  </si>
  <si>
    <t>össz.</t>
  </si>
  <si>
    <t>Terv/   előző év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</si>
  <si>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</si>
  <si>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</si>
  <si>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</si>
  <si>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</si>
  <si>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</si>
  <si>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</si>
  <si>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</si>
  <si>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</si>
  <si>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</si>
  <si>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</si>
  <si>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</si>
  <si>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</si>
  <si>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5. számú melléklet</t>
  </si>
  <si>
    <t>Sor- sz.</t>
  </si>
  <si>
    <t>Feladat megnevezése</t>
  </si>
  <si>
    <t>Összes kiadás</t>
  </si>
  <si>
    <t>Előző év végéig</t>
  </si>
  <si>
    <t>Bázis évi (előzetes) tény</t>
  </si>
  <si>
    <t>Terv évi előirányzat</t>
  </si>
  <si>
    <t>3=4+5+6+7+8</t>
  </si>
  <si>
    <t>Z</t>
  </si>
  <si>
    <t>Összes</t>
  </si>
  <si>
    <t>6. számú melléklet</t>
  </si>
  <si>
    <t>feladatonként/célonként</t>
  </si>
  <si>
    <t>……... évi számított előirányzat</t>
  </si>
  <si>
    <t>I. Beruházások</t>
  </si>
  <si>
    <t>Beruházási kiadások összesen</t>
  </si>
  <si>
    <t>7. számú melléklet</t>
  </si>
  <si>
    <t>Feladat/cél</t>
  </si>
  <si>
    <t>Az átcsoportosítás jogát gyakorolja</t>
  </si>
  <si>
    <t>Képviselő testület</t>
  </si>
  <si>
    <t>.</t>
  </si>
  <si>
    <t>……</t>
  </si>
  <si>
    <t>Összesen</t>
  </si>
  <si>
    <t>…..</t>
  </si>
  <si>
    <t>8.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</si>
  <si>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</si>
  <si>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</si>
  <si>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</si>
  <si>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</si>
  <si>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</si>
  <si>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</si>
  <si>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</si>
  <si>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</si>
  <si>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</si>
  <si>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</si>
  <si>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</si>
  <si>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</si>
  <si>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</si>
  <si>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Támogatás</t>
  </si>
  <si>
    <t>Felhalmozási és tőkejellegű bevétel</t>
  </si>
  <si>
    <t>Támogatás értékű bevétel</t>
  </si>
  <si>
    <t>Államháztartáson kívülről átvett pénzeszköz</t>
  </si>
  <si>
    <t>Előző évi pénzkészlet záróállománya</t>
  </si>
  <si>
    <t>Bevételek összesen (1-9)</t>
  </si>
  <si>
    <t>Kiadások</t>
  </si>
  <si>
    <t>Működési kiadások</t>
  </si>
  <si>
    <t>Felhalmozási kiadások</t>
  </si>
  <si>
    <t xml:space="preserve">Tartalék felhasználása     </t>
  </si>
  <si>
    <t>Kiadások összesen (11-17)</t>
  </si>
  <si>
    <t>Egyenleg (havi záró pénzállomány</t>
  </si>
  <si>
    <t>10 és 16 különbsége)</t>
  </si>
  <si>
    <t>9. számú melléklet</t>
  </si>
  <si>
    <t>Működési bevételek és kiadások</t>
  </si>
  <si>
    <t>Önkormányzatok költségvetési támogatása, és átengedett szja bevétele</t>
  </si>
  <si>
    <t>Működési célú pénzeszköz átvétel államháztartáson kivülről</t>
  </si>
  <si>
    <t>Támogatásértékű működési  bevételek</t>
  </si>
  <si>
    <t>Továbbadási(lebonyolítási) célú működési bevétel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</si>
  <si>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</si>
  <si>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</si>
  <si>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</si>
  <si>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</si>
  <si>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összesen(1-10)</t>
  </si>
  <si>
    <t>Dologi kiadások és egyéb folyó kiadások</t>
  </si>
  <si>
    <t>Működési célú pénzeszköz átadás államháztartáson kívülre, egyéb tám.</t>
  </si>
  <si>
    <t>Támogatásértékű működési kiadás</t>
  </si>
  <si>
    <t>Továbbadási, lebonyolítási célú működési kiadás</t>
  </si>
  <si>
    <t>Ellátottak pénzbeli juttatása</t>
  </si>
  <si>
    <t>Működési célú kölcsönök nyújtása és törlesztése</t>
  </si>
  <si>
    <t>Rövid lejáratú hitel vissszafizetése</t>
  </si>
  <si>
    <t>Rövid lejáratú hitel kamata</t>
  </si>
  <si>
    <t>Rövid lejáratú értékpapírok beváltása, vásárlása</t>
  </si>
  <si>
    <t>Működési célú kiadások összesen (12-23)</t>
  </si>
  <si>
    <t>9. számú melléklet folytatása</t>
  </si>
  <si>
    <t>Felhalmozási célú bevételek és kiadások</t>
  </si>
  <si>
    <t>Önkormányzatok felhalmozási és tőke jellegű bevételei</t>
  </si>
  <si>
    <t>Önkormányzatok sajátos felhalmozási és tőke bevételei</t>
  </si>
  <si>
    <t>Fejlesztési célú támogatássok</t>
  </si>
  <si>
    <t>Támogatásértékű felhalmozási bevétel</t>
  </si>
  <si>
    <t>Továbbadási, lebonyolítási célú felhalmozási bevétel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</si>
  <si>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</si>
  <si>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</si>
  <si>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</si>
  <si>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</si>
  <si>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</si>
  <si>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</si>
  <si>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(25-36)</t>
  </si>
  <si>
    <t>Felhalmozási kiadások (áfával együtt)</t>
  </si>
  <si>
    <t>Felújítási kiadások (áfávalegyütt)</t>
  </si>
  <si>
    <t>Értékesített tárgyi eszközök és immateriális javak utáni áfa befizetés</t>
  </si>
  <si>
    <t>Támogatásértékű felhalmozási kiadás</t>
  </si>
  <si>
    <t>Továbbadási, lebonyolítási célú felhalmozási kiadás</t>
  </si>
  <si>
    <t>Felhalmozási célú kölcsönök nyújtása,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</si>
  <si>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</si>
  <si>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</si>
  <si>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</si>
  <si>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(38-48)</t>
  </si>
  <si>
    <t>50.</t>
  </si>
  <si>
    <t>Önkormányzat bevételei Összesen (11+37)</t>
  </si>
  <si>
    <t>51.</t>
  </si>
  <si>
    <t>Önkormányzat kiadásai Összesen (24+49)</t>
  </si>
  <si>
    <t>2. sz. melléklet</t>
  </si>
  <si>
    <t>Munkaadót terhelő járulék</t>
  </si>
  <si>
    <t>Felújítás</t>
  </si>
  <si>
    <t>Beruházás</t>
  </si>
  <si>
    <t>Egyéb felhalmozási célú kiadás</t>
  </si>
  <si>
    <t>Egyéb támogatások</t>
  </si>
  <si>
    <t>Önkormányzatl (igazgatási) kiadásai</t>
  </si>
  <si>
    <t>4..</t>
  </si>
  <si>
    <t>Szellemi termékek</t>
  </si>
  <si>
    <t>Adott kölcsön</t>
  </si>
  <si>
    <t xml:space="preserve">Mindösszesen </t>
  </si>
  <si>
    <t>Ábrahámhegy Önkormányzat</t>
  </si>
  <si>
    <t xml:space="preserve">Önálló intézmény </t>
  </si>
  <si>
    <t>Felhalmozási bevétel</t>
  </si>
  <si>
    <t>Működési pénzeszköz átadás</t>
  </si>
  <si>
    <t>Hulladékgazdálkodási terv</t>
  </si>
  <si>
    <t>Közilágítás tervek (Honvéd, Akácfa, Napsugár köz)</t>
  </si>
  <si>
    <t>Esélyegyenlőségi tervek</t>
  </si>
  <si>
    <t>Rendezési terv elkészítése</t>
  </si>
  <si>
    <t>Közpark kialakítása (önrész)</t>
  </si>
  <si>
    <t>Gépek berendezések vásárlása</t>
  </si>
  <si>
    <t>Fűtés korszerűsítés</t>
  </si>
  <si>
    <t>Önkorm. Épület tető felújítás</t>
  </si>
  <si>
    <t>2013. évi várható előirányzat</t>
  </si>
  <si>
    <t>Ábrahámhegy Önkormányzat 2012.évi mérlege</t>
  </si>
  <si>
    <t>a 1/2012. (  II.15. ) sz. költségvetési rendelethez</t>
  </si>
  <si>
    <t>a 1/2012. ( II.15. ) sz. költségvetési rendelethez</t>
  </si>
  <si>
    <t>Ábrahámhegy Önkormányzat 2012.évi bevételei és kiadásai</t>
  </si>
  <si>
    <t>Ábrahámhegy Önkormányzat 2012.évi működési célú bevételei és kiadásai</t>
  </si>
  <si>
    <t>Ábrahámhegy Önkormányzat 2012.évi felhalmozási célú bevételei és kiadásai</t>
  </si>
  <si>
    <t>Ábrahámhegy Önkormányzat Önállóan gazdálkodó intézményének 2012.évi költségvetési előirányzata</t>
  </si>
  <si>
    <t>2012. évi bevétele forrásonként</t>
  </si>
  <si>
    <t>2012. évi kiadásainak előirányzata</t>
  </si>
  <si>
    <t xml:space="preserve">2012. évi kiadásainak előirányzata </t>
  </si>
  <si>
    <t>Önállóan és részben önállóan gazdálkodó intézmények 2012. évi bevételei és kiadásai</t>
  </si>
  <si>
    <t>Önállóan és részben önállóan gazdálkodó intézmények 2012.évi bevételei és kiadásai</t>
  </si>
  <si>
    <t>a  1/2012.( II.15. ) sz. költségvetési rendelethez</t>
  </si>
  <si>
    <t>Ábrahámhegy Önkormányzat 2012.évi felújítási kiadásai feladatonként/célonként</t>
  </si>
  <si>
    <t xml:space="preserve">Ábrahámhegy Önkormányzat 2012.évi felhalmozási, felújítás nélküli kiadásai </t>
  </si>
  <si>
    <t>a 1/2012. ( II.15.  ) sz. költségvetési rendelethez</t>
  </si>
  <si>
    <t>Ábrahámhegy Önkormányzat 2012.évi tartalékai</t>
  </si>
  <si>
    <t>a 1/2012.( II.15. ) sz. költségvetési rendelethez</t>
  </si>
  <si>
    <t>Ábrahámhegy Önkormányzat 2012.évi előirányzat-felhasználási ütemterve</t>
  </si>
  <si>
    <t>Ábrahámhegy Önkormányzat 2012.- 2013.- 2014. évi alakulását bemutató mérleg</t>
  </si>
  <si>
    <t>2012.évi előirányzat</t>
  </si>
  <si>
    <t>2014.évi várható előirányzat</t>
  </si>
  <si>
    <t>Útfelújítás, asztaltozás</t>
  </si>
  <si>
    <t>Strandi földmunkák</t>
  </si>
  <si>
    <t>Gépek, berendezések(Kj.)</t>
  </si>
  <si>
    <t>Strand öltöző kabin kiviteli terv</t>
  </si>
  <si>
    <t>Mobil stég terv</t>
  </si>
  <si>
    <t>Temető területének bekerítése tujákkal</t>
  </si>
  <si>
    <t>Mobil stég készítése (önrész)</t>
  </si>
  <si>
    <t>Strand kabinsor építése (önrész)</t>
  </si>
  <si>
    <t>Tűzoltó szertár elektromos hálózatának bőv.</t>
  </si>
  <si>
    <t>Játszótéri elemek cseréje</t>
  </si>
  <si>
    <t>Busz öböl kialakítása (hatósági díj, tervezés, kivitelezés)</t>
  </si>
  <si>
    <t>Szelektív hulladékgyűjtők, temetőkápolna kamera rendszer kiép.</t>
  </si>
  <si>
    <t>Önkormányzati géppark áthelyezése</t>
  </si>
  <si>
    <t>2012. évi előirányzat</t>
  </si>
  <si>
    <t>2014. évi várható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</si>
</sst>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1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textRotation="18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9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49" fontId="3" fillId="0" borderId="9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2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9" fillId="0" borderId="14" xfId="0" applyFont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4" xfId="0" applyFont="1" applyBorder="1" applyAlignment="1">
      <alignment/>
    </xf>
    <xf numFmtId="49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5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5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right"/>
    </xf>
    <xf numFmtId="49" fontId="15" fillId="0" borderId="2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5" fillId="0" borderId="18" xfId="0" applyFont="1" applyBorder="1" applyAlignment="1">
      <alignment horizontal="right"/>
    </xf>
    <xf numFmtId="0" fontId="15" fillId="0" borderId="4" xfId="0" applyFont="1" applyBorder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14" fillId="0" borderId="15" xfId="0" applyFont="1" applyBorder="1" applyAlignment="1">
      <alignment horizontal="right"/>
    </xf>
    <xf numFmtId="0" fontId="14" fillId="0" borderId="44" xfId="0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textRotation="180"/>
    </xf>
    <xf numFmtId="0" fontId="0" fillId="0" borderId="2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45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0" fillId="0" borderId="0" xfId="0" applyFont="1" applyAlignment="1">
      <alignment textRotation="180"/>
    </xf>
    <xf numFmtId="0" fontId="3" fillId="0" borderId="0" xfId="0" applyFont="1" applyAlignment="1">
      <alignment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14" xfId="0" applyFill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165" fontId="5" fillId="0" borderId="4" xfId="15" applyNumberFormat="1" applyFont="1" applyBorder="1" applyAlignment="1">
      <alignment horizontal="center"/>
    </xf>
    <xf numFmtId="165" fontId="5" fillId="0" borderId="13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5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1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44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0" fontId="15" fillId="0" borderId="50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3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54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3" fillId="0" borderId="5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0" fillId="0" borderId="53" xfId="0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3" fillId="0" borderId="47" xfId="0" applyFont="1" applyBorder="1" applyAlignment="1">
      <alignment horizontal="left" indent="1"/>
    </xf>
    <xf numFmtId="0" fontId="3" fillId="0" borderId="52" xfId="0" applyFont="1" applyBorder="1" applyAlignment="1">
      <alignment horizontal="left" indent="1"/>
    </xf>
    <xf numFmtId="0" fontId="3" fillId="0" borderId="53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3" fillId="0" borderId="47" xfId="0" applyFont="1" applyBorder="1" applyAlignment="1">
      <alignment horizontal="lef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55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9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6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59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/>
    </xf>
    <xf numFmtId="0" fontId="9" fillId="0" borderId="5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indent="2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41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7">
      <selection activeCell="C42" sqref="C42"/>
    </sheetView>
  </sheetViews>
  <sheetFormatPr defaultColWidth="9.140625" defaultRowHeight="12.75"/>
  <cols>
    <col min="1" max="1" width="4.57421875" style="192" customWidth="1"/>
    <col min="2" max="2" width="3.7109375" style="192" customWidth="1"/>
    <col min="3" max="4" width="9.140625" style="192" customWidth="1"/>
    <col min="5" max="5" width="12.8515625" style="192" customWidth="1"/>
    <col min="6" max="6" width="15.00390625" style="192" customWidth="1"/>
    <col min="7" max="7" width="13.421875" style="192" customWidth="1"/>
    <col min="8" max="8" width="4.8515625" style="192" customWidth="1"/>
    <col min="9" max="9" width="40.00390625" style="192" customWidth="1"/>
    <col min="10" max="10" width="13.421875" style="192" customWidth="1"/>
    <col min="11" max="16384" width="9.140625" style="192" customWidth="1"/>
  </cols>
  <sheetData>
    <row r="1" spans="2:10" ht="15.75">
      <c r="B1" s="332"/>
      <c r="C1" s="332"/>
      <c r="D1" s="332"/>
      <c r="E1" s="332"/>
      <c r="F1" s="332"/>
      <c r="G1" s="332"/>
      <c r="H1" s="332"/>
      <c r="I1" s="332"/>
      <c r="J1" s="332"/>
    </row>
    <row r="4" spans="7:10" ht="15">
      <c r="G4" s="321" t="s">
        <v>12</v>
      </c>
      <c r="H4" s="321"/>
      <c r="I4" s="321"/>
      <c r="J4" s="321"/>
    </row>
    <row r="5" spans="7:10" ht="15">
      <c r="G5" s="193"/>
      <c r="H5" s="193"/>
      <c r="I5" s="193"/>
      <c r="J5" s="193"/>
    </row>
    <row r="6" spans="7:10" ht="15">
      <c r="G6" s="193"/>
      <c r="H6" s="193"/>
      <c r="I6" s="193"/>
      <c r="J6" s="193"/>
    </row>
    <row r="7" ht="15">
      <c r="J7" s="194"/>
    </row>
    <row r="8" spans="2:10" ht="15.75">
      <c r="B8" s="332" t="s">
        <v>330</v>
      </c>
      <c r="C8" s="332"/>
      <c r="D8" s="332"/>
      <c r="E8" s="332"/>
      <c r="F8" s="332"/>
      <c r="G8" s="332"/>
      <c r="H8" s="332"/>
      <c r="I8" s="332"/>
      <c r="J8" s="332"/>
    </row>
    <row r="9" spans="2:10" ht="16.5" customHeight="1">
      <c r="B9" s="332" t="s">
        <v>329</v>
      </c>
      <c r="C9" s="332"/>
      <c r="D9" s="332"/>
      <c r="E9" s="332"/>
      <c r="F9" s="332"/>
      <c r="G9" s="332"/>
      <c r="H9" s="332"/>
      <c r="I9" s="332"/>
      <c r="J9" s="332"/>
    </row>
    <row r="10" spans="2:10" ht="15.75">
      <c r="B10" s="191"/>
      <c r="C10" s="191"/>
      <c r="D10" s="191"/>
      <c r="E10" s="191"/>
      <c r="F10" s="191"/>
      <c r="G10" s="191"/>
      <c r="H10" s="191"/>
      <c r="I10" s="191"/>
      <c r="J10" s="191"/>
    </row>
    <row r="11" spans="3:10" ht="15.75">
      <c r="C11" s="191"/>
      <c r="D11" s="191"/>
      <c r="E11" s="191"/>
      <c r="F11" s="191"/>
      <c r="G11" s="191"/>
      <c r="H11" s="191"/>
      <c r="I11" s="191"/>
      <c r="J11" s="191"/>
    </row>
    <row r="12" spans="4:10" ht="15.75">
      <c r="D12" s="191"/>
      <c r="E12" s="191"/>
      <c r="F12" s="191"/>
      <c r="G12" s="191"/>
      <c r="H12" s="191"/>
      <c r="I12" s="191"/>
      <c r="J12" s="191"/>
    </row>
    <row r="13" spans="9:10" ht="15.75" thickBot="1">
      <c r="I13" s="322" t="s">
        <v>0</v>
      </c>
      <c r="J13" s="322"/>
    </row>
    <row r="14" spans="2:10" ht="15.75" thickTop="1">
      <c r="B14" s="323" t="s">
        <v>1</v>
      </c>
      <c r="C14" s="325" t="s">
        <v>2</v>
      </c>
      <c r="D14" s="325"/>
      <c r="E14" s="325"/>
      <c r="F14" s="325"/>
      <c r="G14" s="328" t="s">
        <v>23</v>
      </c>
      <c r="H14" s="323" t="s">
        <v>1</v>
      </c>
      <c r="I14" s="333" t="s">
        <v>2</v>
      </c>
      <c r="J14" s="328" t="s">
        <v>23</v>
      </c>
    </row>
    <row r="15" spans="2:10" ht="15">
      <c r="B15" s="324"/>
      <c r="C15" s="326"/>
      <c r="D15" s="326"/>
      <c r="E15" s="326"/>
      <c r="F15" s="326"/>
      <c r="G15" s="329"/>
      <c r="H15" s="324"/>
      <c r="I15" s="327"/>
      <c r="J15" s="329"/>
    </row>
    <row r="16" spans="2:10" ht="12.75" customHeight="1">
      <c r="B16" s="195" t="s">
        <v>3</v>
      </c>
      <c r="C16" s="315" t="s">
        <v>28</v>
      </c>
      <c r="D16" s="315"/>
      <c r="E16" s="315"/>
      <c r="F16" s="315"/>
      <c r="G16" s="197">
        <v>48140</v>
      </c>
      <c r="H16" s="195" t="s">
        <v>3</v>
      </c>
      <c r="I16" s="196" t="s">
        <v>17</v>
      </c>
      <c r="J16" s="198">
        <v>144681</v>
      </c>
    </row>
    <row r="17" spans="2:10" ht="15">
      <c r="B17" s="199" t="s">
        <v>4</v>
      </c>
      <c r="C17" s="319" t="s">
        <v>13</v>
      </c>
      <c r="D17" s="320"/>
      <c r="E17" s="320"/>
      <c r="F17" s="313"/>
      <c r="G17" s="197">
        <v>62164</v>
      </c>
      <c r="H17" s="199" t="s">
        <v>4</v>
      </c>
      <c r="I17" s="196" t="s">
        <v>18</v>
      </c>
      <c r="J17" s="198">
        <v>38535</v>
      </c>
    </row>
    <row r="18" spans="2:10" ht="12.75" customHeight="1">
      <c r="B18" s="200" t="s">
        <v>5</v>
      </c>
      <c r="C18" s="305" t="s">
        <v>14</v>
      </c>
      <c r="D18" s="306"/>
      <c r="E18" s="306"/>
      <c r="F18" s="307"/>
      <c r="G18" s="201">
        <v>14930</v>
      </c>
      <c r="H18" s="200" t="s">
        <v>5</v>
      </c>
      <c r="I18" s="202" t="s">
        <v>32</v>
      </c>
      <c r="J18" s="203">
        <v>500</v>
      </c>
    </row>
    <row r="19" spans="2:10" ht="15">
      <c r="B19" s="204" t="s">
        <v>6</v>
      </c>
      <c r="C19" s="319" t="s">
        <v>24</v>
      </c>
      <c r="D19" s="320"/>
      <c r="E19" s="320"/>
      <c r="F19" s="313"/>
      <c r="G19" s="197">
        <v>0</v>
      </c>
      <c r="H19" s="204" t="s">
        <v>6</v>
      </c>
      <c r="I19" s="196" t="s">
        <v>19</v>
      </c>
      <c r="J19" s="198"/>
    </row>
    <row r="20" spans="2:10" ht="15">
      <c r="B20" s="205" t="s">
        <v>7</v>
      </c>
      <c r="C20" s="308" t="s">
        <v>15</v>
      </c>
      <c r="D20" s="309"/>
      <c r="E20" s="309"/>
      <c r="F20" s="310"/>
      <c r="G20" s="206">
        <v>43142</v>
      </c>
      <c r="H20" s="205" t="s">
        <v>7</v>
      </c>
      <c r="I20" s="207" t="s">
        <v>11</v>
      </c>
      <c r="J20" s="208">
        <v>66484</v>
      </c>
    </row>
    <row r="21" spans="2:10" ht="15">
      <c r="B21" s="204" t="s">
        <v>8</v>
      </c>
      <c r="C21" s="319" t="s">
        <v>318</v>
      </c>
      <c r="D21" s="320"/>
      <c r="E21" s="320"/>
      <c r="F21" s="313"/>
      <c r="G21" s="197">
        <v>9000</v>
      </c>
      <c r="H21" s="204"/>
      <c r="I21" s="209" t="s">
        <v>25</v>
      </c>
      <c r="J21" s="198">
        <v>66484</v>
      </c>
    </row>
    <row r="22" spans="2:10" ht="15">
      <c r="B22" s="200" t="s">
        <v>9</v>
      </c>
      <c r="C22" s="319" t="s">
        <v>29</v>
      </c>
      <c r="D22" s="320"/>
      <c r="E22" s="320"/>
      <c r="F22" s="313"/>
      <c r="G22" s="201">
        <v>420</v>
      </c>
      <c r="H22" s="200"/>
      <c r="I22" s="210" t="s">
        <v>26</v>
      </c>
      <c r="J22" s="203"/>
    </row>
    <row r="23" spans="2:10" ht="15">
      <c r="B23" s="200" t="s">
        <v>20</v>
      </c>
      <c r="C23" s="314" t="s">
        <v>31</v>
      </c>
      <c r="D23" s="314"/>
      <c r="E23" s="314"/>
      <c r="F23" s="314"/>
      <c r="G23" s="201">
        <v>0</v>
      </c>
      <c r="H23" s="200"/>
      <c r="I23" s="210" t="s">
        <v>27</v>
      </c>
      <c r="J23" s="203"/>
    </row>
    <row r="24" spans="2:10" ht="15">
      <c r="B24" s="200" t="s">
        <v>30</v>
      </c>
      <c r="C24" s="314" t="s">
        <v>10</v>
      </c>
      <c r="D24" s="314"/>
      <c r="E24" s="314"/>
      <c r="F24" s="314"/>
      <c r="G24" s="201">
        <v>72404</v>
      </c>
      <c r="H24" s="200" t="s">
        <v>8</v>
      </c>
      <c r="I24" s="202" t="s">
        <v>21</v>
      </c>
      <c r="J24" s="203"/>
    </row>
    <row r="25" spans="2:10" s="214" customFormat="1" ht="18.75" customHeight="1" thickBot="1">
      <c r="B25" s="316" t="s">
        <v>16</v>
      </c>
      <c r="C25" s="317"/>
      <c r="D25" s="317"/>
      <c r="E25" s="317"/>
      <c r="F25" s="318"/>
      <c r="G25" s="211">
        <f>SUM(G16:G24)</f>
        <v>250200</v>
      </c>
      <c r="H25" s="212" t="s">
        <v>22</v>
      </c>
      <c r="I25" s="213"/>
      <c r="J25" s="211">
        <f>SUM(J16+J17+J18+J20)</f>
        <v>250200</v>
      </c>
    </row>
    <row r="26" ht="15.75" thickTop="1"/>
    <row r="33" ht="15">
      <c r="J33" s="215"/>
    </row>
    <row r="34" ht="15">
      <c r="J34" s="215"/>
    </row>
    <row r="36" ht="15">
      <c r="A36" s="216"/>
    </row>
    <row r="37" ht="12.75" customHeight="1"/>
    <row r="52" ht="18" customHeight="1"/>
    <row r="53" ht="12.75" customHeight="1"/>
    <row r="56" ht="15" customHeight="1"/>
  </sheetData>
  <mergeCells count="21">
    <mergeCell ref="B25:F25"/>
    <mergeCell ref="C18:F18"/>
    <mergeCell ref="C19:F19"/>
    <mergeCell ref="C20:F20"/>
    <mergeCell ref="C23:F23"/>
    <mergeCell ref="C21:F21"/>
    <mergeCell ref="C14:F15"/>
    <mergeCell ref="C17:F17"/>
    <mergeCell ref="C24:F24"/>
    <mergeCell ref="C22:F22"/>
    <mergeCell ref="C16:F16"/>
    <mergeCell ref="B1:J1"/>
    <mergeCell ref="I14:I15"/>
    <mergeCell ref="J14:J15"/>
    <mergeCell ref="G4:J4"/>
    <mergeCell ref="I13:J13"/>
    <mergeCell ref="B8:J8"/>
    <mergeCell ref="B9:J9"/>
    <mergeCell ref="G14:G15"/>
    <mergeCell ref="H14:H15"/>
    <mergeCell ref="B14:B15"/>
  </mergeCells>
  <printOptions/>
  <pageMargins left="0.7874015748031497" right="0.7874015748031497" top="0.984251968503937" bottom="0.826771653543307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25" sqref="A1:Q25"/>
    </sheetView>
  </sheetViews>
  <sheetFormatPr defaultColWidth="9.140625" defaultRowHeight="12.75"/>
  <cols>
    <col min="1" max="1" width="4.140625" style="0" customWidth="1"/>
    <col min="2" max="4" width="6.7109375" style="0" customWidth="1"/>
    <col min="5" max="5" width="15.28125" style="0" customWidth="1"/>
    <col min="6" max="7" width="7.7109375" style="0" customWidth="1"/>
    <col min="8" max="9" width="7.00390625" style="0" customWidth="1"/>
    <col min="10" max="11" width="7.7109375" style="0" customWidth="1"/>
    <col min="12" max="13" width="7.00390625" style="0" customWidth="1"/>
    <col min="14" max="15" width="7.7109375" style="0" customWidth="1"/>
    <col min="16" max="17" width="7.00390625" style="0" customWidth="1"/>
  </cols>
  <sheetData>
    <row r="1" ht="12.75">
      <c r="A1" s="9"/>
    </row>
    <row r="4" spans="1:19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97"/>
      <c r="N4" s="97"/>
      <c r="O4" s="399" t="s">
        <v>170</v>
      </c>
      <c r="P4" s="399"/>
      <c r="Q4" s="399"/>
      <c r="R4" s="42"/>
      <c r="S4" s="42"/>
    </row>
    <row r="5" spans="1:19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97"/>
      <c r="N5" s="97"/>
      <c r="O5" s="41"/>
      <c r="P5" s="41"/>
      <c r="Q5" s="41"/>
      <c r="R5" s="3"/>
      <c r="S5" s="42"/>
    </row>
    <row r="6" spans="1:19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97"/>
      <c r="N6" s="97"/>
      <c r="O6" s="41"/>
      <c r="P6" s="41"/>
      <c r="Q6" s="41"/>
      <c r="R6" s="3"/>
      <c r="S6" s="42"/>
    </row>
    <row r="7" spans="1:19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97"/>
      <c r="N7" s="97"/>
      <c r="O7" s="97"/>
      <c r="P7" s="40"/>
      <c r="Q7" s="41"/>
      <c r="R7" s="3"/>
      <c r="S7" s="3"/>
    </row>
    <row r="8" spans="1:17" ht="12.75">
      <c r="A8" s="400" t="s">
        <v>331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</row>
    <row r="9" spans="1:17" ht="16.5" customHeight="1">
      <c r="A9" s="400" t="s">
        <v>339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</row>
    <row r="10" spans="1:17" ht="12" customHeight="1">
      <c r="A10" s="40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3.5" customHeight="1">
      <c r="A11" s="4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1" t="s">
        <v>0</v>
      </c>
      <c r="P13" s="401"/>
      <c r="Q13" s="401"/>
    </row>
    <row r="14" spans="1:17" ht="15.75" customHeight="1" thickTop="1">
      <c r="A14" s="467" t="s">
        <v>1</v>
      </c>
      <c r="B14" s="469" t="s">
        <v>171</v>
      </c>
      <c r="C14" s="469"/>
      <c r="D14" s="469"/>
      <c r="E14" s="469"/>
      <c r="F14" s="471" t="s">
        <v>16</v>
      </c>
      <c r="G14" s="471"/>
      <c r="H14" s="471"/>
      <c r="I14" s="471"/>
      <c r="J14" s="473" t="s">
        <v>134</v>
      </c>
      <c r="K14" s="473"/>
      <c r="L14" s="473"/>
      <c r="M14" s="473"/>
      <c r="N14" s="473"/>
      <c r="O14" s="473"/>
      <c r="P14" s="473"/>
      <c r="Q14" s="474"/>
    </row>
    <row r="15" spans="1:17" ht="15" customHeight="1">
      <c r="A15" s="468"/>
      <c r="B15" s="470"/>
      <c r="C15" s="470"/>
      <c r="D15" s="470"/>
      <c r="E15" s="470"/>
      <c r="F15" s="472"/>
      <c r="G15" s="472"/>
      <c r="H15" s="472"/>
      <c r="I15" s="472"/>
      <c r="J15" s="465" t="s">
        <v>172</v>
      </c>
      <c r="K15" s="465"/>
      <c r="L15" s="465"/>
      <c r="M15" s="465"/>
      <c r="N15" s="465" t="s">
        <v>173</v>
      </c>
      <c r="O15" s="465"/>
      <c r="P15" s="465"/>
      <c r="Q15" s="475"/>
    </row>
    <row r="16" spans="1:17" ht="14.25" customHeight="1">
      <c r="A16" s="468"/>
      <c r="B16" s="470"/>
      <c r="C16" s="470"/>
      <c r="D16" s="470"/>
      <c r="E16" s="470"/>
      <c r="F16" s="98" t="s">
        <v>174</v>
      </c>
      <c r="G16" s="98" t="s">
        <v>137</v>
      </c>
      <c r="H16" s="465" t="s">
        <v>175</v>
      </c>
      <c r="I16" s="465"/>
      <c r="J16" s="98" t="s">
        <v>174</v>
      </c>
      <c r="K16" s="98" t="s">
        <v>176</v>
      </c>
      <c r="L16" s="465" t="s">
        <v>175</v>
      </c>
      <c r="M16" s="465"/>
      <c r="N16" s="98" t="s">
        <v>174</v>
      </c>
      <c r="O16" s="98" t="s">
        <v>176</v>
      </c>
      <c r="P16" s="465" t="s">
        <v>175</v>
      </c>
      <c r="Q16" s="475"/>
    </row>
    <row r="17" spans="1:17" ht="14.25" customHeight="1">
      <c r="A17" s="468"/>
      <c r="B17" s="470"/>
      <c r="C17" s="470"/>
      <c r="D17" s="470"/>
      <c r="E17" s="470"/>
      <c r="F17" s="465" t="s">
        <v>139</v>
      </c>
      <c r="G17" s="465"/>
      <c r="H17" s="98" t="s">
        <v>140</v>
      </c>
      <c r="I17" s="98" t="s">
        <v>141</v>
      </c>
      <c r="J17" s="465" t="s">
        <v>139</v>
      </c>
      <c r="K17" s="465"/>
      <c r="L17" s="98" t="s">
        <v>140</v>
      </c>
      <c r="M17" s="98" t="s">
        <v>141</v>
      </c>
      <c r="N17" s="465" t="s">
        <v>139</v>
      </c>
      <c r="O17" s="465"/>
      <c r="P17" s="100" t="s">
        <v>140</v>
      </c>
      <c r="Q17" s="101" t="s">
        <v>141</v>
      </c>
    </row>
    <row r="18" spans="1:17" ht="12.75" customHeight="1">
      <c r="A18" s="468"/>
      <c r="B18" s="465" t="s">
        <v>37</v>
      </c>
      <c r="C18" s="465"/>
      <c r="D18" s="465"/>
      <c r="E18" s="465"/>
      <c r="F18" s="98" t="s">
        <v>38</v>
      </c>
      <c r="G18" s="98" t="s">
        <v>48</v>
      </c>
      <c r="H18" s="98" t="s">
        <v>59</v>
      </c>
      <c r="I18" s="98" t="s">
        <v>61</v>
      </c>
      <c r="J18" s="98" t="s">
        <v>67</v>
      </c>
      <c r="K18" s="98" t="s">
        <v>69</v>
      </c>
      <c r="L18" s="98" t="s">
        <v>70</v>
      </c>
      <c r="M18" s="98" t="s">
        <v>71</v>
      </c>
      <c r="N18" s="98" t="s">
        <v>85</v>
      </c>
      <c r="O18" s="98" t="s">
        <v>86</v>
      </c>
      <c r="P18" s="98" t="s">
        <v>87</v>
      </c>
      <c r="Q18" s="99" t="s">
        <v>88</v>
      </c>
    </row>
    <row r="19" spans="1:17" ht="12.75" customHeight="1">
      <c r="A19" s="102" t="s">
        <v>37</v>
      </c>
      <c r="B19" s="466" t="s">
        <v>177</v>
      </c>
      <c r="C19" s="466"/>
      <c r="D19" s="466"/>
      <c r="E19" s="466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</row>
    <row r="20" spans="1:17" ht="12.75">
      <c r="A20" s="105"/>
      <c r="B20" s="460" t="s">
        <v>178</v>
      </c>
      <c r="C20" s="460"/>
      <c r="D20" s="460"/>
      <c r="E20" s="460"/>
      <c r="F20" s="106">
        <v>39025</v>
      </c>
      <c r="G20" s="106">
        <v>39367</v>
      </c>
      <c r="H20" s="106">
        <f>G20-F20</f>
        <v>342</v>
      </c>
      <c r="I20" s="106">
        <f>G20/F20*100</f>
        <v>100.87636130685458</v>
      </c>
      <c r="J20" s="106">
        <v>4723</v>
      </c>
      <c r="K20" s="106">
        <v>5543</v>
      </c>
      <c r="L20" s="106">
        <f>K20-J20</f>
        <v>820</v>
      </c>
      <c r="M20" s="106">
        <f>K20/J20*100</f>
        <v>117.36184628414144</v>
      </c>
      <c r="N20" s="106">
        <v>34302</v>
      </c>
      <c r="O20" s="106">
        <v>33824</v>
      </c>
      <c r="P20" s="106">
        <f>O20-N20</f>
        <v>-478</v>
      </c>
      <c r="Q20" s="107">
        <f>O20/N20*100</f>
        <v>98.60649524809048</v>
      </c>
    </row>
    <row r="21" spans="1:17" ht="12.75">
      <c r="A21" s="105"/>
      <c r="B21" s="460" t="s">
        <v>179</v>
      </c>
      <c r="C21" s="460"/>
      <c r="D21" s="460"/>
      <c r="E21" s="460"/>
      <c r="F21" s="108"/>
      <c r="G21" s="108"/>
      <c r="H21" s="108"/>
      <c r="I21" s="108"/>
      <c r="J21" s="108"/>
      <c r="K21" s="108"/>
      <c r="L21" s="108"/>
      <c r="M21" s="108"/>
      <c r="N21" s="109"/>
      <c r="O21" s="109"/>
      <c r="P21" s="109"/>
      <c r="Q21" s="110"/>
    </row>
    <row r="22" spans="1:17" ht="12.75">
      <c r="A22" s="111" t="s">
        <v>38</v>
      </c>
      <c r="B22" s="462" t="s">
        <v>180</v>
      </c>
      <c r="C22" s="463"/>
      <c r="D22" s="463"/>
      <c r="E22" s="464"/>
      <c r="F22" s="103"/>
      <c r="G22" s="103"/>
      <c r="H22" s="106"/>
      <c r="I22" s="106"/>
      <c r="J22" s="103"/>
      <c r="K22" s="103"/>
      <c r="L22" s="103"/>
      <c r="M22" s="103"/>
      <c r="N22" s="103"/>
      <c r="O22" s="103"/>
      <c r="P22" s="103"/>
      <c r="Q22" s="104"/>
    </row>
    <row r="23" spans="1:17" ht="12.75">
      <c r="A23" s="105"/>
      <c r="B23" s="460" t="s">
        <v>181</v>
      </c>
      <c r="C23" s="460"/>
      <c r="D23" s="460"/>
      <c r="E23" s="460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</row>
    <row r="24" spans="1:17" ht="12.75">
      <c r="A24" s="105"/>
      <c r="B24" s="460" t="s">
        <v>182</v>
      </c>
      <c r="C24" s="460"/>
      <c r="D24" s="460"/>
      <c r="E24" s="460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12"/>
    </row>
    <row r="25" spans="1:17" ht="18" customHeight="1" thickBot="1">
      <c r="A25" s="113"/>
      <c r="B25" s="461" t="s">
        <v>183</v>
      </c>
      <c r="C25" s="461"/>
      <c r="D25" s="461"/>
      <c r="E25" s="461"/>
      <c r="F25" s="114">
        <f>F20</f>
        <v>39025</v>
      </c>
      <c r="G25" s="114">
        <f aca="true" t="shared" si="0" ref="G25:Q25">G20</f>
        <v>39367</v>
      </c>
      <c r="H25" s="114">
        <f t="shared" si="0"/>
        <v>342</v>
      </c>
      <c r="I25" s="114">
        <f t="shared" si="0"/>
        <v>100.87636130685458</v>
      </c>
      <c r="J25" s="114">
        <f t="shared" si="0"/>
        <v>4723</v>
      </c>
      <c r="K25" s="114">
        <f t="shared" si="0"/>
        <v>5543</v>
      </c>
      <c r="L25" s="114">
        <f t="shared" si="0"/>
        <v>820</v>
      </c>
      <c r="M25" s="114">
        <f t="shared" si="0"/>
        <v>117.36184628414144</v>
      </c>
      <c r="N25" s="114">
        <f t="shared" si="0"/>
        <v>34302</v>
      </c>
      <c r="O25" s="114">
        <f t="shared" si="0"/>
        <v>33824</v>
      </c>
      <c r="P25" s="114">
        <f t="shared" si="0"/>
        <v>-478</v>
      </c>
      <c r="Q25" s="114">
        <f t="shared" si="0"/>
        <v>98.60649524809048</v>
      </c>
    </row>
    <row r="26" ht="13.5" thickTop="1"/>
    <row r="27" spans="2:17" ht="12.75" customHeight="1">
      <c r="B27" s="115"/>
      <c r="C27" s="115"/>
      <c r="D27" s="115"/>
      <c r="E27" s="115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 ht="12.75" customHeight="1">
      <c r="B28" s="115"/>
      <c r="C28" s="115"/>
      <c r="D28" s="115"/>
      <c r="E28" s="115"/>
      <c r="F28" s="116"/>
      <c r="G28" s="116"/>
      <c r="H28" s="116"/>
      <c r="I28" s="116"/>
      <c r="J28" s="87"/>
      <c r="K28" s="87"/>
      <c r="L28" s="87"/>
      <c r="M28" s="87"/>
      <c r="N28" s="87"/>
      <c r="O28" s="87"/>
      <c r="P28" s="87"/>
      <c r="Q28" s="87"/>
    </row>
    <row r="29" spans="2:17" ht="12.75" customHeight="1">
      <c r="B29" s="117"/>
      <c r="C29" s="117"/>
      <c r="D29" s="118"/>
      <c r="E29" s="118"/>
      <c r="F29" s="119"/>
      <c r="G29" s="119"/>
      <c r="H29" s="87"/>
      <c r="I29" s="87"/>
      <c r="J29" s="119"/>
      <c r="K29" s="119"/>
      <c r="L29" s="87"/>
      <c r="M29" s="87"/>
      <c r="N29" s="119"/>
      <c r="O29" s="119"/>
      <c r="P29" s="87"/>
      <c r="Q29" s="87"/>
    </row>
    <row r="30" spans="2:17" ht="12.75" customHeight="1">
      <c r="B30" s="118"/>
      <c r="C30" s="118"/>
      <c r="D30" s="117"/>
      <c r="E30" s="117"/>
      <c r="F30" s="87"/>
      <c r="G30" s="87"/>
      <c r="H30" s="119"/>
      <c r="I30" s="119"/>
      <c r="J30" s="87"/>
      <c r="K30" s="87"/>
      <c r="L30" s="119"/>
      <c r="M30" s="119"/>
      <c r="N30" s="87"/>
      <c r="O30" s="87"/>
      <c r="P30" s="120"/>
      <c r="Q30" s="120"/>
    </row>
    <row r="31" spans="2:17" ht="12.75" customHeight="1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</row>
    <row r="32" spans="2:17" ht="12.75" customHeight="1">
      <c r="B32" s="121"/>
      <c r="C32" s="121"/>
      <c r="D32" s="121"/>
      <c r="E32" s="121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 ht="12.75">
      <c r="B33" s="121"/>
      <c r="C33" s="121"/>
      <c r="D33" s="121"/>
      <c r="E33" s="121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 ht="12.75">
      <c r="B34" s="121"/>
      <c r="C34" s="121"/>
      <c r="D34" s="121"/>
      <c r="E34" s="121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 ht="12.75" customHeight="1">
      <c r="B35" s="122"/>
      <c r="C35" s="122"/>
      <c r="D35" s="122"/>
      <c r="E35" s="122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 ht="12.75" customHeight="1">
      <c r="B36" s="122"/>
      <c r="C36" s="122"/>
      <c r="D36" s="122"/>
      <c r="E36" s="122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</sheetData>
  <mergeCells count="24">
    <mergeCell ref="O4:Q4"/>
    <mergeCell ref="A8:Q8"/>
    <mergeCell ref="A9:Q9"/>
    <mergeCell ref="O13:Q13"/>
    <mergeCell ref="A14:A18"/>
    <mergeCell ref="B14:E17"/>
    <mergeCell ref="F14:I15"/>
    <mergeCell ref="J14:Q14"/>
    <mergeCell ref="J15:M15"/>
    <mergeCell ref="N15:Q15"/>
    <mergeCell ref="H16:I16"/>
    <mergeCell ref="L16:M16"/>
    <mergeCell ref="P16:Q16"/>
    <mergeCell ref="F17:G17"/>
    <mergeCell ref="J17:K17"/>
    <mergeCell ref="N17:O17"/>
    <mergeCell ref="B18:E18"/>
    <mergeCell ref="B19:E19"/>
    <mergeCell ref="B24:E24"/>
    <mergeCell ref="B25:E25"/>
    <mergeCell ref="B20:E20"/>
    <mergeCell ref="B21:E21"/>
    <mergeCell ref="B22:E22"/>
    <mergeCell ref="B23:E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U35"/>
  <sheetViews>
    <sheetView workbookViewId="0" topLeftCell="A1">
      <selection activeCell="O20" sqref="O20"/>
    </sheetView>
  </sheetViews>
  <sheetFormatPr defaultColWidth="9.140625" defaultRowHeight="12.75"/>
  <cols>
    <col min="1" max="1" width="4.140625" style="0" customWidth="1"/>
    <col min="2" max="2" width="8.140625" style="0" customWidth="1"/>
    <col min="6" max="7" width="7.7109375" style="0" customWidth="1"/>
    <col min="8" max="9" width="7.00390625" style="0" customWidth="1"/>
    <col min="10" max="11" width="7.7109375" style="0" customWidth="1"/>
    <col min="12" max="13" width="7.00390625" style="0" customWidth="1"/>
    <col min="14" max="15" width="7.7109375" style="0" customWidth="1"/>
    <col min="16" max="17" width="7.00390625" style="0" customWidth="1"/>
    <col min="18" max="21" width="7.7109375" style="0" customWidth="1"/>
  </cols>
  <sheetData>
    <row r="4" spans="1:2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99" t="s">
        <v>184</v>
      </c>
      <c r="O4" s="399"/>
      <c r="P4" s="399"/>
      <c r="Q4" s="399"/>
      <c r="R4" s="42"/>
      <c r="S4" s="42"/>
      <c r="T4" s="42"/>
      <c r="U4" s="42"/>
    </row>
    <row r="5" spans="1:21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1"/>
      <c r="P5" s="41"/>
      <c r="Q5" s="41"/>
      <c r="R5" s="42"/>
      <c r="S5" s="42"/>
      <c r="T5" s="42"/>
      <c r="U5" s="42"/>
    </row>
    <row r="6" spans="1:2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1"/>
      <c r="P6" s="41"/>
      <c r="Q6" s="41"/>
      <c r="R6" s="42"/>
      <c r="S6" s="42"/>
      <c r="T6" s="42"/>
      <c r="U6" s="42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21" ht="12.75">
      <c r="A8" s="400" t="s">
        <v>331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5"/>
      <c r="S8" s="45"/>
      <c r="T8" s="45"/>
      <c r="U8" s="45"/>
    </row>
    <row r="9" spans="1:21" ht="16.5" customHeight="1">
      <c r="A9" s="400" t="s">
        <v>340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5"/>
      <c r="S9" s="45"/>
      <c r="T9" s="45"/>
      <c r="U9" s="45"/>
    </row>
    <row r="10" spans="1:21" ht="12.75" customHeight="1">
      <c r="A10" s="40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5"/>
      <c r="T10" s="45"/>
      <c r="U10" s="45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1" t="s">
        <v>0</v>
      </c>
      <c r="Q13" s="401"/>
    </row>
    <row r="14" spans="1:21" ht="15.75" customHeight="1" thickTop="1">
      <c r="A14" s="476" t="s">
        <v>1</v>
      </c>
      <c r="B14" s="479" t="s">
        <v>171</v>
      </c>
      <c r="C14" s="479"/>
      <c r="D14" s="479"/>
      <c r="E14" s="480"/>
      <c r="F14" s="485" t="s">
        <v>22</v>
      </c>
      <c r="G14" s="469"/>
      <c r="H14" s="469"/>
      <c r="I14" s="469"/>
      <c r="J14" s="487" t="s">
        <v>134</v>
      </c>
      <c r="K14" s="488"/>
      <c r="L14" s="488"/>
      <c r="M14" s="488"/>
      <c r="N14" s="488"/>
      <c r="O14" s="488"/>
      <c r="P14" s="488"/>
      <c r="Q14" s="489"/>
      <c r="R14" s="87"/>
      <c r="S14" s="87"/>
      <c r="T14" s="87"/>
      <c r="U14" s="87"/>
    </row>
    <row r="15" spans="1:21" ht="15" customHeight="1">
      <c r="A15" s="477"/>
      <c r="B15" s="481"/>
      <c r="C15" s="481"/>
      <c r="D15" s="481"/>
      <c r="E15" s="482"/>
      <c r="F15" s="486"/>
      <c r="G15" s="470"/>
      <c r="H15" s="470"/>
      <c r="I15" s="470"/>
      <c r="J15" s="490" t="s">
        <v>77</v>
      </c>
      <c r="K15" s="491"/>
      <c r="L15" s="491"/>
      <c r="M15" s="492"/>
      <c r="N15" s="490" t="s">
        <v>185</v>
      </c>
      <c r="O15" s="491"/>
      <c r="P15" s="491"/>
      <c r="Q15" s="492"/>
      <c r="R15" s="87"/>
      <c r="S15" s="87"/>
      <c r="T15" s="87"/>
      <c r="U15" s="87"/>
    </row>
    <row r="16" spans="1:21" ht="14.25" customHeight="1">
      <c r="A16" s="477"/>
      <c r="B16" s="481"/>
      <c r="C16" s="481"/>
      <c r="D16" s="481"/>
      <c r="E16" s="482"/>
      <c r="F16" s="125" t="s">
        <v>174</v>
      </c>
      <c r="G16" s="126" t="s">
        <v>137</v>
      </c>
      <c r="H16" s="493" t="s">
        <v>175</v>
      </c>
      <c r="I16" s="493"/>
      <c r="J16" s="98" t="s">
        <v>174</v>
      </c>
      <c r="K16" s="98" t="s">
        <v>137</v>
      </c>
      <c r="L16" s="465" t="s">
        <v>175</v>
      </c>
      <c r="M16" s="465"/>
      <c r="N16" s="98" t="s">
        <v>174</v>
      </c>
      <c r="O16" s="98" t="s">
        <v>137</v>
      </c>
      <c r="P16" s="465" t="s">
        <v>175</v>
      </c>
      <c r="Q16" s="465"/>
      <c r="R16" s="119"/>
      <c r="S16" s="119"/>
      <c r="T16" s="87"/>
      <c r="U16" s="87"/>
    </row>
    <row r="17" spans="1:21" ht="14.25" customHeight="1">
      <c r="A17" s="477"/>
      <c r="B17" s="481"/>
      <c r="C17" s="481"/>
      <c r="D17" s="481"/>
      <c r="E17" s="482"/>
      <c r="F17" s="494" t="s">
        <v>139</v>
      </c>
      <c r="G17" s="493"/>
      <c r="H17" s="126" t="s">
        <v>140</v>
      </c>
      <c r="I17" s="126" t="s">
        <v>141</v>
      </c>
      <c r="J17" s="465" t="s">
        <v>139</v>
      </c>
      <c r="K17" s="465"/>
      <c r="L17" s="98" t="s">
        <v>140</v>
      </c>
      <c r="M17" s="98" t="s">
        <v>141</v>
      </c>
      <c r="N17" s="465" t="s">
        <v>139</v>
      </c>
      <c r="O17" s="465"/>
      <c r="P17" s="98" t="s">
        <v>140</v>
      </c>
      <c r="Q17" s="98" t="s">
        <v>141</v>
      </c>
      <c r="R17" s="87"/>
      <c r="S17" s="87"/>
      <c r="T17" s="120"/>
      <c r="U17" s="120"/>
    </row>
    <row r="18" spans="1:21" ht="14.25" customHeight="1">
      <c r="A18" s="478"/>
      <c r="B18" s="483"/>
      <c r="C18" s="483"/>
      <c r="D18" s="483"/>
      <c r="E18" s="484"/>
      <c r="F18" s="124" t="s">
        <v>89</v>
      </c>
      <c r="G18" s="98" t="s">
        <v>144</v>
      </c>
      <c r="H18" s="98" t="s">
        <v>145</v>
      </c>
      <c r="I18" s="98" t="s">
        <v>146</v>
      </c>
      <c r="J18" s="98" t="s">
        <v>147</v>
      </c>
      <c r="K18" s="98" t="s">
        <v>148</v>
      </c>
      <c r="L18" s="98" t="s">
        <v>149</v>
      </c>
      <c r="M18" s="98" t="s">
        <v>150</v>
      </c>
      <c r="N18" s="98" t="s">
        <v>151</v>
      </c>
      <c r="O18" s="98" t="s">
        <v>152</v>
      </c>
      <c r="P18" s="98" t="s">
        <v>153</v>
      </c>
      <c r="Q18" s="98" t="s">
        <v>154</v>
      </c>
      <c r="R18" s="119"/>
      <c r="S18" s="119"/>
      <c r="T18" s="119"/>
      <c r="U18" s="119"/>
    </row>
    <row r="19" spans="1:21" ht="12.75">
      <c r="A19" s="127" t="s">
        <v>37</v>
      </c>
      <c r="B19" s="462" t="s">
        <v>177</v>
      </c>
      <c r="C19" s="463"/>
      <c r="D19" s="463"/>
      <c r="E19" s="464"/>
      <c r="F19" s="128"/>
      <c r="G19" s="129"/>
      <c r="H19" s="129"/>
      <c r="I19" s="129"/>
      <c r="J19" s="103"/>
      <c r="K19" s="103"/>
      <c r="L19" s="103"/>
      <c r="M19" s="103"/>
      <c r="N19" s="103"/>
      <c r="O19" s="103"/>
      <c r="P19" s="103"/>
      <c r="Q19" s="103"/>
      <c r="R19" s="87"/>
      <c r="S19" s="87"/>
      <c r="T19" s="87"/>
      <c r="U19" s="87"/>
    </row>
    <row r="20" spans="1:21" ht="12.75">
      <c r="A20" s="130"/>
      <c r="B20" s="495" t="s">
        <v>178</v>
      </c>
      <c r="C20" s="496"/>
      <c r="D20" s="496"/>
      <c r="E20" s="497"/>
      <c r="F20" s="131">
        <v>39025</v>
      </c>
      <c r="G20" s="132">
        <v>39367</v>
      </c>
      <c r="H20" s="132">
        <f>G20-F20</f>
        <v>342</v>
      </c>
      <c r="I20" s="132">
        <f>G20/F20*100</f>
        <v>100.87636130685458</v>
      </c>
      <c r="J20" s="106">
        <v>22840</v>
      </c>
      <c r="K20" s="106">
        <v>25372</v>
      </c>
      <c r="L20" s="106">
        <v>25372</v>
      </c>
      <c r="M20" s="106">
        <f>K20/J20*100</f>
        <v>111.08581436077058</v>
      </c>
      <c r="N20" s="106">
        <v>5845</v>
      </c>
      <c r="O20" s="106">
        <v>5750</v>
      </c>
      <c r="P20" s="106">
        <f>O20-N20</f>
        <v>-95</v>
      </c>
      <c r="Q20" s="106">
        <f>O20/N20*100</f>
        <v>98.37467921300257</v>
      </c>
      <c r="R20" s="87"/>
      <c r="S20" s="87"/>
      <c r="T20" s="87"/>
      <c r="U20" s="87"/>
    </row>
    <row r="21" spans="1:21" ht="12.75" customHeight="1">
      <c r="A21" s="133"/>
      <c r="B21" s="498" t="s">
        <v>186</v>
      </c>
      <c r="C21" s="499"/>
      <c r="D21" s="499"/>
      <c r="E21" s="500"/>
      <c r="F21" s="134"/>
      <c r="G21" s="135"/>
      <c r="H21" s="135"/>
      <c r="I21" s="135"/>
      <c r="J21" s="108"/>
      <c r="K21" s="108"/>
      <c r="L21" s="108"/>
      <c r="M21" s="108"/>
      <c r="N21" s="108"/>
      <c r="O21" s="108"/>
      <c r="P21" s="108"/>
      <c r="Q21" s="108"/>
      <c r="R21" s="87"/>
      <c r="S21" s="87"/>
      <c r="T21" s="87"/>
      <c r="U21" s="87"/>
    </row>
    <row r="22" spans="1:21" ht="12.75" customHeight="1">
      <c r="A22" s="111" t="s">
        <v>38</v>
      </c>
      <c r="B22" s="462" t="s">
        <v>187</v>
      </c>
      <c r="C22" s="463"/>
      <c r="D22" s="463"/>
      <c r="E22" s="464"/>
      <c r="F22" s="128"/>
      <c r="G22" s="129"/>
      <c r="H22" s="129"/>
      <c r="I22" s="129"/>
      <c r="J22" s="103"/>
      <c r="K22" s="103"/>
      <c r="L22" s="103"/>
      <c r="M22" s="103"/>
      <c r="N22" s="103"/>
      <c r="O22" s="103"/>
      <c r="P22" s="103"/>
      <c r="Q22" s="103"/>
      <c r="R22" s="87"/>
      <c r="S22" s="87"/>
      <c r="T22" s="87"/>
      <c r="U22" s="87"/>
    </row>
    <row r="23" spans="1:21" ht="12.75" customHeight="1">
      <c r="A23" s="130"/>
      <c r="B23" s="495" t="s">
        <v>186</v>
      </c>
      <c r="C23" s="496"/>
      <c r="D23" s="496"/>
      <c r="E23" s="497"/>
      <c r="F23" s="131"/>
      <c r="G23" s="132"/>
      <c r="H23" s="132"/>
      <c r="I23" s="132"/>
      <c r="J23" s="106"/>
      <c r="K23" s="106"/>
      <c r="L23" s="106"/>
      <c r="M23" s="106"/>
      <c r="N23" s="106"/>
      <c r="O23" s="106"/>
      <c r="P23" s="106"/>
      <c r="Q23" s="106"/>
      <c r="R23" s="119"/>
      <c r="S23" s="87"/>
      <c r="T23" s="87"/>
      <c r="U23" s="87"/>
    </row>
    <row r="24" spans="1:21" ht="12.75" customHeight="1">
      <c r="A24" s="133"/>
      <c r="B24" s="498" t="s">
        <v>186</v>
      </c>
      <c r="C24" s="499"/>
      <c r="D24" s="499"/>
      <c r="E24" s="500"/>
      <c r="F24" s="136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19"/>
      <c r="S24" s="87"/>
      <c r="T24" s="87"/>
      <c r="U24" s="87"/>
    </row>
    <row r="25" spans="1:17" ht="13.5" thickBot="1">
      <c r="A25" s="137"/>
      <c r="B25" s="461" t="s">
        <v>183</v>
      </c>
      <c r="C25" s="461"/>
      <c r="D25" s="461"/>
      <c r="E25" s="461"/>
      <c r="F25" s="138">
        <f>F20</f>
        <v>39025</v>
      </c>
      <c r="G25" s="138">
        <f aca="true" t="shared" si="0" ref="G25:Q25">G20</f>
        <v>39367</v>
      </c>
      <c r="H25" s="138">
        <f t="shared" si="0"/>
        <v>342</v>
      </c>
      <c r="I25" s="138">
        <f t="shared" si="0"/>
        <v>100.87636130685458</v>
      </c>
      <c r="J25" s="138">
        <f t="shared" si="0"/>
        <v>22840</v>
      </c>
      <c r="K25" s="138">
        <f t="shared" si="0"/>
        <v>25372</v>
      </c>
      <c r="L25" s="138">
        <f t="shared" si="0"/>
        <v>25372</v>
      </c>
      <c r="M25" s="138">
        <f t="shared" si="0"/>
        <v>111.08581436077058</v>
      </c>
      <c r="N25" s="138">
        <f t="shared" si="0"/>
        <v>5845</v>
      </c>
      <c r="O25" s="138">
        <f t="shared" si="0"/>
        <v>5750</v>
      </c>
      <c r="P25" s="138">
        <f t="shared" si="0"/>
        <v>-95</v>
      </c>
      <c r="Q25" s="138">
        <f t="shared" si="0"/>
        <v>98.37467921300257</v>
      </c>
    </row>
    <row r="26" ht="13.5" thickTop="1"/>
    <row r="35" ht="12.75">
      <c r="A35" s="9"/>
    </row>
  </sheetData>
  <mergeCells count="23">
    <mergeCell ref="B25:E25"/>
    <mergeCell ref="B21:E21"/>
    <mergeCell ref="B22:E22"/>
    <mergeCell ref="B23:E23"/>
    <mergeCell ref="B24:E24"/>
    <mergeCell ref="J17:K17"/>
    <mergeCell ref="N17:O17"/>
    <mergeCell ref="B19:E19"/>
    <mergeCell ref="B20:E20"/>
    <mergeCell ref="A14:A18"/>
    <mergeCell ref="B14:E18"/>
    <mergeCell ref="F14:I15"/>
    <mergeCell ref="J14:Q14"/>
    <mergeCell ref="J15:M15"/>
    <mergeCell ref="N15:Q15"/>
    <mergeCell ref="H16:I16"/>
    <mergeCell ref="L16:M16"/>
    <mergeCell ref="P16:Q16"/>
    <mergeCell ref="F17:G17"/>
    <mergeCell ref="N4:Q4"/>
    <mergeCell ref="A8:Q8"/>
    <mergeCell ref="A9:Q9"/>
    <mergeCell ref="P13:Q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B21" sqref="B21"/>
    </sheetView>
  </sheetViews>
  <sheetFormatPr defaultColWidth="9.140625" defaultRowHeight="12.75"/>
  <cols>
    <col min="1" max="4" width="5.28125" style="0" customWidth="1"/>
    <col min="5" max="5" width="3.8515625" style="0" customWidth="1"/>
    <col min="6" max="6" width="4.00390625" style="0" customWidth="1"/>
    <col min="7" max="7" width="4.57421875" style="0" customWidth="1"/>
    <col min="8" max="8" width="3.8515625" style="0" bestFit="1" customWidth="1"/>
    <col min="9" max="12" width="5.28125" style="0" customWidth="1"/>
    <col min="13" max="13" width="4.421875" style="0" customWidth="1"/>
    <col min="14" max="14" width="4.140625" style="0" customWidth="1"/>
    <col min="15" max="15" width="3.28125" style="0" customWidth="1"/>
    <col min="16" max="16" width="3.7109375" style="0" customWidth="1"/>
    <col min="17" max="20" width="5.28125" style="0" customWidth="1"/>
    <col min="21" max="21" width="4.28125" style="0" customWidth="1"/>
    <col min="22" max="22" width="4.00390625" style="0" customWidth="1"/>
    <col min="23" max="24" width="5.28125" style="0" customWidth="1"/>
    <col min="25" max="25" width="5.140625" style="0" customWidth="1"/>
    <col min="26" max="26" width="4.8515625" style="0" customWidth="1"/>
    <col min="27" max="27" width="6.421875" style="0" customWidth="1"/>
  </cols>
  <sheetData>
    <row r="1" ht="12.75">
      <c r="A1" s="9"/>
    </row>
    <row r="4" spans="1:2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97"/>
      <c r="T4" s="399" t="s">
        <v>184</v>
      </c>
      <c r="U4" s="399"/>
      <c r="V4" s="399"/>
      <c r="W4" s="399"/>
      <c r="X4" s="399"/>
      <c r="Y4" s="399"/>
      <c r="Z4" s="399"/>
      <c r="AA4" s="399"/>
    </row>
    <row r="5" spans="1:2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97"/>
      <c r="T5" s="41"/>
      <c r="U5" s="41"/>
      <c r="V5" s="41"/>
      <c r="W5" s="41"/>
      <c r="X5" s="41"/>
      <c r="Y5" s="41"/>
      <c r="Z5" s="97"/>
      <c r="AA5" s="97"/>
    </row>
    <row r="6" spans="1:2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97"/>
      <c r="T6" s="41"/>
      <c r="U6" s="41"/>
      <c r="V6" s="41"/>
      <c r="W6" s="41"/>
      <c r="X6" s="41"/>
      <c r="Y6" s="41"/>
      <c r="Z6" s="97"/>
      <c r="AA6" s="97"/>
    </row>
    <row r="7" spans="1:2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  <c r="U7" s="41"/>
      <c r="V7" s="41"/>
      <c r="W7" s="41"/>
      <c r="X7" s="41"/>
      <c r="Y7" s="41"/>
      <c r="Z7" s="41"/>
      <c r="AA7" s="41"/>
    </row>
    <row r="8" spans="1:27" ht="12.75">
      <c r="A8" s="400" t="s">
        <v>331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</row>
    <row r="9" spans="1:27" ht="16.5" customHeight="1">
      <c r="A9" s="400" t="s">
        <v>340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</row>
    <row r="10" spans="1:27" ht="12.75" customHeight="1">
      <c r="A10" s="40"/>
      <c r="B10" s="40"/>
      <c r="C10" s="40"/>
      <c r="D10" s="40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0"/>
      <c r="AA10" s="40"/>
    </row>
    <row r="11" spans="1:27" ht="12.75">
      <c r="A11" s="40"/>
      <c r="B11" s="40"/>
      <c r="C11" s="40"/>
      <c r="D11" s="40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0"/>
      <c r="AA11" s="40"/>
    </row>
    <row r="12" spans="1:27" ht="12.75">
      <c r="A12" s="40"/>
      <c r="B12" s="40"/>
      <c r="C12" s="40"/>
      <c r="D12" s="40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0"/>
      <c r="AA12" s="40"/>
    </row>
    <row r="13" spans="1:27" ht="13.5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1"/>
      <c r="W13" s="401"/>
      <c r="X13" s="401"/>
      <c r="Y13" s="123"/>
      <c r="Z13" s="517" t="s">
        <v>0</v>
      </c>
      <c r="AA13" s="517"/>
    </row>
    <row r="14" spans="1:27" ht="15.75" customHeight="1" thickTop="1">
      <c r="A14" s="487" t="s">
        <v>134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8"/>
    </row>
    <row r="15" spans="1:27" s="93" customFormat="1" ht="32.25" customHeight="1">
      <c r="A15" s="509" t="s">
        <v>79</v>
      </c>
      <c r="B15" s="509"/>
      <c r="C15" s="509"/>
      <c r="D15" s="509"/>
      <c r="E15" s="510" t="s">
        <v>80</v>
      </c>
      <c r="F15" s="511"/>
      <c r="G15" s="511"/>
      <c r="H15" s="486"/>
      <c r="I15" s="512" t="s">
        <v>81</v>
      </c>
      <c r="J15" s="513"/>
      <c r="K15" s="513"/>
      <c r="L15" s="514"/>
      <c r="M15" s="515" t="s">
        <v>83</v>
      </c>
      <c r="N15" s="515"/>
      <c r="O15" s="515"/>
      <c r="P15" s="515"/>
      <c r="Q15" s="515" t="s">
        <v>82</v>
      </c>
      <c r="R15" s="515"/>
      <c r="S15" s="515"/>
      <c r="T15" s="515"/>
      <c r="U15" s="502" t="s">
        <v>188</v>
      </c>
      <c r="V15" s="483"/>
      <c r="W15" s="483"/>
      <c r="X15" s="484"/>
      <c r="Y15" s="516" t="s">
        <v>156</v>
      </c>
      <c r="Z15" s="448"/>
      <c r="AA15" s="449"/>
    </row>
    <row r="16" spans="1:27" ht="14.25" customHeight="1">
      <c r="A16" s="98" t="s">
        <v>189</v>
      </c>
      <c r="B16" s="98" t="s">
        <v>190</v>
      </c>
      <c r="C16" s="465" t="s">
        <v>191</v>
      </c>
      <c r="D16" s="465"/>
      <c r="E16" s="124" t="s">
        <v>189</v>
      </c>
      <c r="F16" s="98" t="s">
        <v>190</v>
      </c>
      <c r="G16" s="465" t="s">
        <v>191</v>
      </c>
      <c r="H16" s="465"/>
      <c r="I16" s="98" t="s">
        <v>189</v>
      </c>
      <c r="J16" s="98" t="s">
        <v>190</v>
      </c>
      <c r="K16" s="465" t="s">
        <v>191</v>
      </c>
      <c r="L16" s="465"/>
      <c r="M16" s="98" t="s">
        <v>189</v>
      </c>
      <c r="N16" s="98" t="s">
        <v>190</v>
      </c>
      <c r="O16" s="465" t="s">
        <v>191</v>
      </c>
      <c r="P16" s="465"/>
      <c r="Q16" s="100" t="s">
        <v>189</v>
      </c>
      <c r="R16" s="100" t="s">
        <v>190</v>
      </c>
      <c r="S16" s="465" t="s">
        <v>191</v>
      </c>
      <c r="T16" s="465"/>
      <c r="U16" s="100" t="s">
        <v>189</v>
      </c>
      <c r="V16" s="100" t="s">
        <v>190</v>
      </c>
      <c r="W16" s="465" t="s">
        <v>191</v>
      </c>
      <c r="X16" s="465"/>
      <c r="Y16" s="505" t="s">
        <v>157</v>
      </c>
      <c r="Z16" s="452"/>
      <c r="AA16" s="453"/>
    </row>
    <row r="17" spans="1:27" ht="14.25" customHeight="1">
      <c r="A17" s="465" t="s">
        <v>139</v>
      </c>
      <c r="B17" s="465"/>
      <c r="C17" s="98" t="s">
        <v>192</v>
      </c>
      <c r="D17" s="98" t="s">
        <v>141</v>
      </c>
      <c r="E17" s="492" t="s">
        <v>139</v>
      </c>
      <c r="F17" s="465"/>
      <c r="G17" s="98" t="s">
        <v>192</v>
      </c>
      <c r="H17" s="98" t="s">
        <v>141</v>
      </c>
      <c r="I17" s="465" t="s">
        <v>139</v>
      </c>
      <c r="J17" s="465"/>
      <c r="K17" s="98" t="s">
        <v>192</v>
      </c>
      <c r="L17" s="98" t="s">
        <v>141</v>
      </c>
      <c r="M17" s="465" t="s">
        <v>139</v>
      </c>
      <c r="N17" s="465"/>
      <c r="O17" s="98" t="s">
        <v>192</v>
      </c>
      <c r="P17" s="98" t="s">
        <v>141</v>
      </c>
      <c r="Q17" s="465" t="s">
        <v>139</v>
      </c>
      <c r="R17" s="465"/>
      <c r="S17" s="100" t="s">
        <v>192</v>
      </c>
      <c r="T17" s="100" t="s">
        <v>141</v>
      </c>
      <c r="U17" s="465" t="s">
        <v>139</v>
      </c>
      <c r="V17" s="465"/>
      <c r="W17" s="100" t="s">
        <v>192</v>
      </c>
      <c r="X17" s="100" t="s">
        <v>141</v>
      </c>
      <c r="Y17" s="506" t="s">
        <v>136</v>
      </c>
      <c r="Z17" s="501" t="s">
        <v>137</v>
      </c>
      <c r="AA17" s="503" t="s">
        <v>193</v>
      </c>
    </row>
    <row r="18" spans="1:27" ht="20.25" customHeight="1">
      <c r="A18" s="98" t="s">
        <v>158</v>
      </c>
      <c r="B18" s="98" t="s">
        <v>159</v>
      </c>
      <c r="C18" s="98" t="s">
        <v>160</v>
      </c>
      <c r="D18" s="98" t="s">
        <v>161</v>
      </c>
      <c r="E18" s="124" t="s">
        <v>162</v>
      </c>
      <c r="F18" s="98" t="s">
        <v>163</v>
      </c>
      <c r="G18" s="98" t="s">
        <v>164</v>
      </c>
      <c r="H18" s="98" t="s">
        <v>165</v>
      </c>
      <c r="I18" s="100" t="s">
        <v>166</v>
      </c>
      <c r="J18" s="100" t="s">
        <v>167</v>
      </c>
      <c r="K18" s="100" t="s">
        <v>168</v>
      </c>
      <c r="L18" s="100" t="s">
        <v>169</v>
      </c>
      <c r="M18" s="100" t="s">
        <v>194</v>
      </c>
      <c r="N18" s="100" t="s">
        <v>195</v>
      </c>
      <c r="O18" s="100" t="s">
        <v>196</v>
      </c>
      <c r="P18" s="100" t="s">
        <v>197</v>
      </c>
      <c r="Q18" s="100" t="s">
        <v>198</v>
      </c>
      <c r="R18" s="100" t="s">
        <v>199</v>
      </c>
      <c r="S18" s="100" t="s">
        <v>200</v>
      </c>
      <c r="T18" s="100" t="s">
        <v>201</v>
      </c>
      <c r="U18" s="100" t="s">
        <v>202</v>
      </c>
      <c r="V18" s="100" t="s">
        <v>203</v>
      </c>
      <c r="W18" s="100" t="s">
        <v>204</v>
      </c>
      <c r="X18" s="100" t="s">
        <v>205</v>
      </c>
      <c r="Y18" s="459"/>
      <c r="Z18" s="502"/>
      <c r="AA18" s="504"/>
    </row>
    <row r="19" spans="1:27" ht="12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40"/>
      <c r="AA19" s="141"/>
    </row>
    <row r="20" spans="1:27" ht="12.75" customHeight="1">
      <c r="A20" s="106">
        <v>7490</v>
      </c>
      <c r="B20" s="106">
        <v>6700</v>
      </c>
      <c r="C20" s="106">
        <f>B20-A20</f>
        <v>-790</v>
      </c>
      <c r="D20" s="106">
        <f>B20/A20*100</f>
        <v>89.45260347129505</v>
      </c>
      <c r="E20" s="106"/>
      <c r="F20" s="106"/>
      <c r="G20" s="106"/>
      <c r="H20" s="106"/>
      <c r="I20" s="106">
        <v>1050</v>
      </c>
      <c r="J20" s="106">
        <v>1300</v>
      </c>
      <c r="K20" s="106">
        <f>J20-I20</f>
        <v>250</v>
      </c>
      <c r="L20" s="106">
        <f>J20/I20*100</f>
        <v>123.80952380952381</v>
      </c>
      <c r="M20" s="106"/>
      <c r="N20" s="106"/>
      <c r="O20" s="106"/>
      <c r="P20" s="106"/>
      <c r="Q20" s="106">
        <v>1800</v>
      </c>
      <c r="R20" s="106">
        <v>245</v>
      </c>
      <c r="S20" s="106">
        <f>R20-Q20</f>
        <v>-1555</v>
      </c>
      <c r="T20" s="106">
        <f>R20/Q20*100</f>
        <v>13.61111111111111</v>
      </c>
      <c r="U20" s="106"/>
      <c r="V20" s="106"/>
      <c r="W20" s="106"/>
      <c r="X20" s="106"/>
      <c r="Y20" s="106">
        <v>8</v>
      </c>
      <c r="Z20" s="142">
        <v>8</v>
      </c>
      <c r="AA20" s="143">
        <f>Z20/Y20*100</f>
        <v>100</v>
      </c>
    </row>
    <row r="21" spans="1:27" ht="12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44"/>
      <c r="AA21" s="145"/>
    </row>
    <row r="22" spans="1:27" ht="12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6"/>
      <c r="Z22" s="142"/>
      <c r="AA22" s="143"/>
    </row>
    <row r="23" spans="1:27" ht="13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42"/>
      <c r="AA23" s="143"/>
    </row>
    <row r="24" spans="1:27" ht="12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6"/>
      <c r="Z24" s="142"/>
      <c r="AA24" s="143"/>
    </row>
    <row r="25" spans="1:27" ht="13.5" thickBot="1">
      <c r="A25" s="114">
        <f>A20</f>
        <v>7490</v>
      </c>
      <c r="B25" s="114">
        <f aca="true" t="shared" si="0" ref="B25:AA25">B20</f>
        <v>6700</v>
      </c>
      <c r="C25" s="114">
        <f t="shared" si="0"/>
        <v>-790</v>
      </c>
      <c r="D25" s="114">
        <f t="shared" si="0"/>
        <v>89.45260347129505</v>
      </c>
      <c r="E25" s="114"/>
      <c r="F25" s="114"/>
      <c r="G25" s="114"/>
      <c r="H25" s="114"/>
      <c r="I25" s="114">
        <f t="shared" si="0"/>
        <v>1050</v>
      </c>
      <c r="J25" s="114">
        <f t="shared" si="0"/>
        <v>1300</v>
      </c>
      <c r="K25" s="114">
        <f t="shared" si="0"/>
        <v>250</v>
      </c>
      <c r="L25" s="114">
        <f t="shared" si="0"/>
        <v>123.80952380952381</v>
      </c>
      <c r="M25" s="114"/>
      <c r="N25" s="114"/>
      <c r="O25" s="114"/>
      <c r="P25" s="114"/>
      <c r="Q25" s="114">
        <f t="shared" si="0"/>
        <v>1800</v>
      </c>
      <c r="R25" s="114">
        <f t="shared" si="0"/>
        <v>245</v>
      </c>
      <c r="S25" s="114">
        <f t="shared" si="0"/>
        <v>-1555</v>
      </c>
      <c r="T25" s="114">
        <f t="shared" si="0"/>
        <v>13.61111111111111</v>
      </c>
      <c r="U25" s="114"/>
      <c r="V25" s="114"/>
      <c r="W25" s="114"/>
      <c r="X25" s="114"/>
      <c r="Y25" s="114">
        <f t="shared" si="0"/>
        <v>8</v>
      </c>
      <c r="Z25" s="114">
        <f t="shared" si="0"/>
        <v>8</v>
      </c>
      <c r="AA25" s="114">
        <f t="shared" si="0"/>
        <v>100</v>
      </c>
    </row>
    <row r="26" ht="13.5" thickTop="1"/>
  </sheetData>
  <mergeCells count="29">
    <mergeCell ref="T4:AA4"/>
    <mergeCell ref="A8:AA8"/>
    <mergeCell ref="A9:AA9"/>
    <mergeCell ref="V13:X13"/>
    <mergeCell ref="Z13:AA13"/>
    <mergeCell ref="A14:AA14"/>
    <mergeCell ref="A15:D15"/>
    <mergeCell ref="E15:H15"/>
    <mergeCell ref="I15:L15"/>
    <mergeCell ref="M15:P15"/>
    <mergeCell ref="Q15:T15"/>
    <mergeCell ref="U15:X15"/>
    <mergeCell ref="Y15:AA15"/>
    <mergeCell ref="Q17:R17"/>
    <mergeCell ref="U17:V17"/>
    <mergeCell ref="Y17:Y18"/>
    <mergeCell ref="C16:D16"/>
    <mergeCell ref="G16:H16"/>
    <mergeCell ref="K16:L16"/>
    <mergeCell ref="O16:P16"/>
    <mergeCell ref="A17:B17"/>
    <mergeCell ref="E17:F17"/>
    <mergeCell ref="I17:J17"/>
    <mergeCell ref="M17:N17"/>
    <mergeCell ref="Z17:Z18"/>
    <mergeCell ref="AA17:AA18"/>
    <mergeCell ref="S16:T16"/>
    <mergeCell ref="W16:X16"/>
    <mergeCell ref="Y16:AA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C21" sqref="C21"/>
    </sheetView>
  </sheetViews>
  <sheetFormatPr defaultColWidth="9.140625" defaultRowHeight="12.75"/>
  <cols>
    <col min="1" max="1" width="4.421875" style="0" customWidth="1"/>
    <col min="2" max="2" width="26.8515625" style="0" customWidth="1"/>
    <col min="3" max="3" width="10.421875" style="0" customWidth="1"/>
    <col min="4" max="4" width="5.57421875" style="0" customWidth="1"/>
    <col min="5" max="5" width="2.421875" style="0" customWidth="1"/>
    <col min="6" max="6" width="15.140625" style="0" customWidth="1"/>
    <col min="7" max="7" width="10.57421875" style="0" customWidth="1"/>
    <col min="8" max="8" width="10.421875" style="0" customWidth="1"/>
  </cols>
  <sheetData>
    <row r="1" spans="1:8" ht="12.75">
      <c r="A1" s="68"/>
      <c r="B1" s="68"/>
      <c r="C1" s="68"/>
      <c r="D1" s="68"/>
      <c r="E1" s="402" t="s">
        <v>206</v>
      </c>
      <c r="F1" s="402"/>
      <c r="G1" s="402"/>
      <c r="H1" s="402"/>
    </row>
    <row r="2" spans="1:8" ht="12.75">
      <c r="A2" s="68"/>
      <c r="B2" s="68"/>
      <c r="C2" s="68"/>
      <c r="D2" s="68"/>
      <c r="E2" s="69"/>
      <c r="F2" s="69"/>
      <c r="G2" s="69"/>
      <c r="H2" s="69"/>
    </row>
    <row r="3" spans="1:8" ht="12.75">
      <c r="A3" s="68"/>
      <c r="B3" s="68"/>
      <c r="C3" s="68"/>
      <c r="D3" s="68"/>
      <c r="E3" s="69"/>
      <c r="F3" s="69"/>
      <c r="G3" s="69"/>
      <c r="H3" s="69"/>
    </row>
    <row r="4" spans="1:8" ht="12.75">
      <c r="A4" s="68"/>
      <c r="B4" s="68"/>
      <c r="C4" s="68"/>
      <c r="D4" s="68"/>
      <c r="E4" s="68"/>
      <c r="F4" s="68"/>
      <c r="G4" s="68"/>
      <c r="H4" s="68"/>
    </row>
    <row r="5" spans="1:8" ht="12.75">
      <c r="A5" s="403" t="s">
        <v>341</v>
      </c>
      <c r="B5" s="403"/>
      <c r="C5" s="403"/>
      <c r="D5" s="403"/>
      <c r="E5" s="403"/>
      <c r="F5" s="403"/>
      <c r="G5" s="403"/>
      <c r="H5" s="403"/>
    </row>
    <row r="6" spans="1:8" ht="16.5" customHeight="1">
      <c r="A6" s="403" t="s">
        <v>342</v>
      </c>
      <c r="B6" s="403"/>
      <c r="C6" s="403"/>
      <c r="D6" s="403"/>
      <c r="E6" s="403"/>
      <c r="F6" s="403"/>
      <c r="G6" s="403"/>
      <c r="H6" s="403"/>
    </row>
    <row r="7" spans="1:8" ht="12.75">
      <c r="A7" s="68"/>
      <c r="B7" s="68"/>
      <c r="C7" s="68"/>
      <c r="D7" s="68"/>
      <c r="E7" s="68"/>
      <c r="F7" s="68"/>
      <c r="G7" s="68"/>
      <c r="H7" s="68"/>
    </row>
    <row r="8" spans="1:8" ht="12.75">
      <c r="A8" s="68"/>
      <c r="B8" s="68"/>
      <c r="C8" s="68"/>
      <c r="D8" s="68"/>
      <c r="E8" s="68"/>
      <c r="F8" s="68"/>
      <c r="G8" s="68"/>
      <c r="H8" s="68"/>
    </row>
    <row r="9" spans="1:8" ht="12.75">
      <c r="A9" s="68"/>
      <c r="B9" s="68"/>
      <c r="C9" s="68"/>
      <c r="D9" s="68"/>
      <c r="E9" s="68"/>
      <c r="F9" s="68"/>
      <c r="G9" s="68"/>
      <c r="H9" s="68"/>
    </row>
    <row r="10" spans="1:8" ht="13.5" thickBot="1">
      <c r="A10" s="68"/>
      <c r="B10" s="68"/>
      <c r="C10" s="68"/>
      <c r="D10" s="68"/>
      <c r="E10" s="68"/>
      <c r="F10" s="225" t="s">
        <v>0</v>
      </c>
      <c r="G10" s="303"/>
      <c r="H10" s="303"/>
    </row>
    <row r="11" spans="1:8" ht="13.5" thickTop="1">
      <c r="A11" s="414" t="s">
        <v>207</v>
      </c>
      <c r="B11" s="342" t="s">
        <v>208</v>
      </c>
      <c r="C11" s="342" t="s">
        <v>209</v>
      </c>
      <c r="D11" s="342"/>
      <c r="E11" s="342"/>
      <c r="F11" s="304" t="s">
        <v>212</v>
      </c>
      <c r="G11" s="520"/>
      <c r="H11" s="520"/>
    </row>
    <row r="12" spans="1:8" ht="12.75">
      <c r="A12" s="521"/>
      <c r="B12" s="518"/>
      <c r="C12" s="518"/>
      <c r="D12" s="518"/>
      <c r="E12" s="518"/>
      <c r="F12" s="519"/>
      <c r="G12" s="520"/>
      <c r="H12" s="520"/>
    </row>
    <row r="13" spans="1:8" ht="12.75">
      <c r="A13" s="521"/>
      <c r="B13" s="518"/>
      <c r="C13" s="518"/>
      <c r="D13" s="518"/>
      <c r="E13" s="518"/>
      <c r="F13" s="519"/>
      <c r="G13" s="520"/>
      <c r="H13" s="520"/>
    </row>
    <row r="14" spans="1:8" ht="12.75">
      <c r="A14" s="415"/>
      <c r="B14" s="343"/>
      <c r="C14" s="343"/>
      <c r="D14" s="343"/>
      <c r="E14" s="343"/>
      <c r="F14" s="299"/>
      <c r="G14" s="520"/>
      <c r="H14" s="520"/>
    </row>
    <row r="15" spans="1:8" ht="16.5" customHeight="1">
      <c r="A15" s="75" t="s">
        <v>37</v>
      </c>
      <c r="B15" s="59" t="s">
        <v>38</v>
      </c>
      <c r="C15" s="59" t="s">
        <v>48</v>
      </c>
      <c r="D15" s="59"/>
      <c r="E15" s="59"/>
      <c r="F15" s="60" t="s">
        <v>312</v>
      </c>
      <c r="G15" s="220"/>
      <c r="H15" s="220"/>
    </row>
    <row r="16" spans="1:8" ht="13.5" customHeight="1">
      <c r="A16" s="149"/>
      <c r="B16" s="139">
        <v>1</v>
      </c>
      <c r="C16" s="62"/>
      <c r="D16" s="62"/>
      <c r="E16" s="62"/>
      <c r="F16" s="63"/>
      <c r="G16" s="221"/>
      <c r="H16" s="221"/>
    </row>
    <row r="17" spans="1:8" ht="13.5" customHeight="1">
      <c r="A17" s="149" t="s">
        <v>37</v>
      </c>
      <c r="B17" s="62" t="s">
        <v>326</v>
      </c>
      <c r="C17" s="62">
        <v>890</v>
      </c>
      <c r="D17" s="62"/>
      <c r="E17" s="62"/>
      <c r="F17" s="63">
        <f aca="true" t="shared" si="0" ref="F17:F22">SUM(C17:E17)</f>
        <v>890</v>
      </c>
      <c r="G17" s="221"/>
      <c r="H17" s="221"/>
    </row>
    <row r="18" spans="1:8" ht="13.5" customHeight="1">
      <c r="A18" s="149" t="s">
        <v>38</v>
      </c>
      <c r="B18" s="62" t="s">
        <v>351</v>
      </c>
      <c r="C18" s="62">
        <v>1905</v>
      </c>
      <c r="D18" s="62"/>
      <c r="E18" s="62"/>
      <c r="F18" s="63">
        <f t="shared" si="0"/>
        <v>1905</v>
      </c>
      <c r="G18" s="221"/>
      <c r="H18" s="221"/>
    </row>
    <row r="19" spans="1:8" ht="13.5" customHeight="1">
      <c r="A19" s="149" t="s">
        <v>48</v>
      </c>
      <c r="B19" s="62" t="s">
        <v>327</v>
      </c>
      <c r="C19" s="62">
        <v>2540</v>
      </c>
      <c r="D19" s="62"/>
      <c r="E19" s="62"/>
      <c r="F19" s="63">
        <f t="shared" si="0"/>
        <v>2540</v>
      </c>
      <c r="G19" s="221"/>
      <c r="H19" s="221"/>
    </row>
    <row r="20" spans="1:8" ht="13.5" customHeight="1">
      <c r="A20" s="149" t="s">
        <v>59</v>
      </c>
      <c r="B20" s="62" t="s">
        <v>352</v>
      </c>
      <c r="C20" s="62">
        <v>3015</v>
      </c>
      <c r="D20" s="62"/>
      <c r="E20" s="62"/>
      <c r="F20" s="63">
        <f t="shared" si="0"/>
        <v>3015</v>
      </c>
      <c r="G20" s="221"/>
      <c r="H20" s="221"/>
    </row>
    <row r="21" spans="1:8" ht="13.5" customHeight="1">
      <c r="A21" s="149" t="s">
        <v>61</v>
      </c>
      <c r="B21" s="62"/>
      <c r="C21" s="62"/>
      <c r="D21" s="62"/>
      <c r="E21" s="62"/>
      <c r="F21" s="63">
        <f t="shared" si="0"/>
        <v>0</v>
      </c>
      <c r="G21" s="221"/>
      <c r="H21" s="221"/>
    </row>
    <row r="22" spans="1:8" ht="13.5" customHeight="1">
      <c r="A22" s="149" t="s">
        <v>67</v>
      </c>
      <c r="B22" s="62"/>
      <c r="C22" s="62"/>
      <c r="D22" s="62"/>
      <c r="E22" s="62"/>
      <c r="F22" s="63">
        <f t="shared" si="0"/>
        <v>0</v>
      </c>
      <c r="G22" s="221"/>
      <c r="H22" s="221"/>
    </row>
    <row r="23" spans="1:8" ht="13.5" customHeight="1">
      <c r="A23" s="149" t="s">
        <v>69</v>
      </c>
      <c r="B23" s="62"/>
      <c r="C23" s="62"/>
      <c r="D23" s="62"/>
      <c r="E23" s="62"/>
      <c r="F23" s="63"/>
      <c r="G23" s="221"/>
      <c r="H23" s="221"/>
    </row>
    <row r="24" spans="1:8" ht="13.5" customHeight="1">
      <c r="A24" s="149" t="s">
        <v>70</v>
      </c>
      <c r="B24" s="62" t="s">
        <v>214</v>
      </c>
      <c r="C24" s="62"/>
      <c r="D24" s="62"/>
      <c r="E24" s="62"/>
      <c r="F24" s="63"/>
      <c r="G24" s="221"/>
      <c r="H24" s="221"/>
    </row>
    <row r="25" spans="1:8" ht="13.5" thickBot="1">
      <c r="A25" s="91"/>
      <c r="B25" s="65" t="s">
        <v>215</v>
      </c>
      <c r="C25" s="65">
        <f>SUM(C17:C24)</f>
        <v>8350</v>
      </c>
      <c r="D25" s="65"/>
      <c r="E25" s="65"/>
      <c r="F25" s="66">
        <f>SUM(F17:F24)</f>
        <v>8350</v>
      </c>
      <c r="G25" s="221"/>
      <c r="H25" s="221"/>
    </row>
    <row r="26" spans="7:8" ht="13.5" thickTop="1">
      <c r="G26" s="4"/>
      <c r="H26" s="4"/>
    </row>
    <row r="58" spans="1:9" ht="12.75">
      <c r="A58" s="380">
        <v>32</v>
      </c>
      <c r="B58" s="380"/>
      <c r="C58" s="380"/>
      <c r="D58" s="380"/>
      <c r="E58" s="380"/>
      <c r="F58" s="380"/>
      <c r="G58" s="380"/>
      <c r="H58" s="380"/>
      <c r="I58" s="380"/>
    </row>
  </sheetData>
  <mergeCells count="13">
    <mergeCell ref="A58:I58"/>
    <mergeCell ref="E11:E14"/>
    <mergeCell ref="F11:F14"/>
    <mergeCell ref="G11:G14"/>
    <mergeCell ref="H11:H14"/>
    <mergeCell ref="A11:A14"/>
    <mergeCell ref="B11:B14"/>
    <mergeCell ref="C11:C14"/>
    <mergeCell ref="D11:D14"/>
    <mergeCell ref="E1:H1"/>
    <mergeCell ref="A5:H5"/>
    <mergeCell ref="A6:H6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1">
      <selection activeCell="O21" sqref="O21"/>
    </sheetView>
  </sheetViews>
  <sheetFormatPr defaultColWidth="9.140625" defaultRowHeight="12.75"/>
  <cols>
    <col min="1" max="1" width="3.421875" style="0" customWidth="1"/>
    <col min="4" max="4" width="10.7109375" style="0" customWidth="1"/>
    <col min="5" max="5" width="9.7109375" style="0" customWidth="1"/>
    <col min="6" max="9" width="8.57421875" style="0" customWidth="1"/>
    <col min="10" max="10" width="7.140625" style="0" customWidth="1"/>
  </cols>
  <sheetData>
    <row r="2" spans="1:10" ht="12.75">
      <c r="A2" s="40"/>
      <c r="B2" s="40"/>
      <c r="C2" s="40"/>
      <c r="D2" s="40"/>
      <c r="E2" s="40"/>
      <c r="F2" s="40"/>
      <c r="G2" s="399" t="s">
        <v>216</v>
      </c>
      <c r="H2" s="399"/>
      <c r="I2" s="399"/>
      <c r="J2" s="399"/>
    </row>
    <row r="3" spans="1:10" ht="12.75">
      <c r="A3" s="40"/>
      <c r="B3" s="40"/>
      <c r="C3" s="40"/>
      <c r="D3" s="40"/>
      <c r="E3" s="40"/>
      <c r="F3" s="40"/>
      <c r="G3" s="41"/>
      <c r="H3" s="41"/>
      <c r="I3" s="41"/>
      <c r="J3" s="41"/>
    </row>
    <row r="4" spans="1:10" ht="12.75">
      <c r="A4" s="40"/>
      <c r="B4" s="40"/>
      <c r="C4" s="40"/>
      <c r="D4" s="40"/>
      <c r="E4" s="40"/>
      <c r="F4" s="40"/>
      <c r="G4" s="41"/>
      <c r="H4" s="41"/>
      <c r="I4" s="41"/>
      <c r="J4" s="41"/>
    </row>
    <row r="5" spans="1:10" ht="12.7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0" t="s">
        <v>331</v>
      </c>
      <c r="B6" s="400"/>
      <c r="C6" s="400"/>
      <c r="D6" s="400"/>
      <c r="E6" s="400"/>
      <c r="F6" s="400"/>
      <c r="G6" s="400"/>
      <c r="H6" s="400"/>
      <c r="I6" s="400"/>
      <c r="J6" s="400"/>
    </row>
    <row r="7" spans="1:10" ht="16.5" customHeight="1">
      <c r="A7" s="400" t="s">
        <v>343</v>
      </c>
      <c r="B7" s="400"/>
      <c r="C7" s="400"/>
      <c r="D7" s="400"/>
      <c r="E7" s="400"/>
      <c r="F7" s="400"/>
      <c r="G7" s="400"/>
      <c r="H7" s="400"/>
      <c r="I7" s="400"/>
      <c r="J7" s="400"/>
    </row>
    <row r="8" spans="1:10" ht="12.75" customHeight="1">
      <c r="A8" s="400" t="s">
        <v>217</v>
      </c>
      <c r="B8" s="400"/>
      <c r="C8" s="400"/>
      <c r="D8" s="400"/>
      <c r="E8" s="400"/>
      <c r="F8" s="400"/>
      <c r="G8" s="400"/>
      <c r="H8" s="400"/>
      <c r="I8" s="400"/>
      <c r="J8" s="400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3.5" thickBot="1">
      <c r="A11" s="40"/>
      <c r="B11" s="40"/>
      <c r="C11" s="40"/>
      <c r="D11" s="40"/>
      <c r="E11" s="40"/>
      <c r="F11" s="40"/>
      <c r="G11" s="40"/>
      <c r="H11" s="40"/>
      <c r="I11" s="517" t="s">
        <v>0</v>
      </c>
      <c r="J11" s="517"/>
    </row>
    <row r="12" spans="1:10" ht="13.5" thickTop="1">
      <c r="A12" s="476" t="s">
        <v>207</v>
      </c>
      <c r="B12" s="523" t="s">
        <v>208</v>
      </c>
      <c r="C12" s="523"/>
      <c r="D12" s="523"/>
      <c r="E12" s="525" t="s">
        <v>209</v>
      </c>
      <c r="F12" s="525" t="s">
        <v>210</v>
      </c>
      <c r="G12" s="525" t="s">
        <v>211</v>
      </c>
      <c r="H12" s="525" t="s">
        <v>212</v>
      </c>
      <c r="I12" s="525" t="s">
        <v>218</v>
      </c>
      <c r="J12" s="527" t="s">
        <v>218</v>
      </c>
    </row>
    <row r="13" spans="1:10" ht="12.75">
      <c r="A13" s="477"/>
      <c r="B13" s="524"/>
      <c r="C13" s="524"/>
      <c r="D13" s="524"/>
      <c r="E13" s="526"/>
      <c r="F13" s="526"/>
      <c r="G13" s="526"/>
      <c r="H13" s="526"/>
      <c r="I13" s="526"/>
      <c r="J13" s="528"/>
    </row>
    <row r="14" spans="1:10" ht="12.75">
      <c r="A14" s="477"/>
      <c r="B14" s="524"/>
      <c r="C14" s="524"/>
      <c r="D14" s="524"/>
      <c r="E14" s="526"/>
      <c r="F14" s="526"/>
      <c r="G14" s="526"/>
      <c r="H14" s="526"/>
      <c r="I14" s="526"/>
      <c r="J14" s="528"/>
    </row>
    <row r="15" spans="1:10" ht="12.75">
      <c r="A15" s="477"/>
      <c r="B15" s="524"/>
      <c r="C15" s="524"/>
      <c r="D15" s="524"/>
      <c r="E15" s="526"/>
      <c r="F15" s="526"/>
      <c r="G15" s="526"/>
      <c r="H15" s="526"/>
      <c r="I15" s="526"/>
      <c r="J15" s="528"/>
    </row>
    <row r="16" spans="1:10" ht="16.5" customHeight="1">
      <c r="A16" s="150" t="s">
        <v>37</v>
      </c>
      <c r="B16" s="465" t="s">
        <v>38</v>
      </c>
      <c r="C16" s="465"/>
      <c r="D16" s="465"/>
      <c r="E16" s="98" t="s">
        <v>213</v>
      </c>
      <c r="F16" s="98" t="s">
        <v>59</v>
      </c>
      <c r="G16" s="98" t="s">
        <v>61</v>
      </c>
      <c r="H16" s="98" t="s">
        <v>67</v>
      </c>
      <c r="I16" s="98" t="s">
        <v>69</v>
      </c>
      <c r="J16" s="99" t="s">
        <v>70</v>
      </c>
    </row>
    <row r="17" spans="1:10" ht="15.75" customHeight="1">
      <c r="A17" s="130"/>
      <c r="B17" s="460" t="s">
        <v>219</v>
      </c>
      <c r="C17" s="460"/>
      <c r="D17" s="460"/>
      <c r="E17" s="151"/>
      <c r="F17" s="151"/>
      <c r="G17" s="151"/>
      <c r="H17" s="151"/>
      <c r="I17" s="152"/>
      <c r="J17" s="153"/>
    </row>
    <row r="18" spans="1:10" ht="15.75" customHeight="1">
      <c r="A18" s="130" t="s">
        <v>37</v>
      </c>
      <c r="B18" s="146" t="s">
        <v>313</v>
      </c>
      <c r="C18" s="147"/>
      <c r="D18" s="148"/>
      <c r="E18" s="222">
        <v>65</v>
      </c>
      <c r="F18" s="222"/>
      <c r="G18" s="222"/>
      <c r="H18" s="222">
        <f>E18</f>
        <v>65</v>
      </c>
      <c r="I18" s="151"/>
      <c r="J18" s="153"/>
    </row>
    <row r="19" spans="1:10" ht="15.75" customHeight="1">
      <c r="A19" s="130" t="s">
        <v>38</v>
      </c>
      <c r="B19" s="146" t="s">
        <v>353</v>
      </c>
      <c r="C19" s="147"/>
      <c r="D19" s="148"/>
      <c r="E19" s="222">
        <v>180</v>
      </c>
      <c r="F19" s="222"/>
      <c r="G19" s="222"/>
      <c r="H19" s="222">
        <f>E19</f>
        <v>180</v>
      </c>
      <c r="I19" s="151"/>
      <c r="J19" s="153"/>
    </row>
    <row r="20" spans="1:10" ht="15.75" customHeight="1">
      <c r="A20" s="130" t="s">
        <v>48</v>
      </c>
      <c r="B20" s="146" t="s">
        <v>354</v>
      </c>
      <c r="C20" s="147"/>
      <c r="D20" s="148"/>
      <c r="E20" s="222">
        <v>1030</v>
      </c>
      <c r="F20" s="222"/>
      <c r="G20" s="222"/>
      <c r="H20" s="222">
        <v>1030</v>
      </c>
      <c r="I20" s="151"/>
      <c r="J20" s="153"/>
    </row>
    <row r="21" spans="1:10" ht="15.75" customHeight="1">
      <c r="A21" s="130" t="s">
        <v>59</v>
      </c>
      <c r="B21" s="146" t="s">
        <v>321</v>
      </c>
      <c r="C21" s="147"/>
      <c r="D21" s="148"/>
      <c r="E21" s="222">
        <v>1200</v>
      </c>
      <c r="F21" s="222"/>
      <c r="G21" s="222"/>
      <c r="H21" s="222">
        <f>E21</f>
        <v>1200</v>
      </c>
      <c r="I21" s="151"/>
      <c r="J21" s="153"/>
    </row>
    <row r="22" spans="1:10" ht="15.75" customHeight="1">
      <c r="A22" s="130" t="s">
        <v>61</v>
      </c>
      <c r="B22" s="146" t="s">
        <v>322</v>
      </c>
      <c r="C22" s="147"/>
      <c r="D22" s="148"/>
      <c r="E22" s="222">
        <v>255</v>
      </c>
      <c r="F22" s="222"/>
      <c r="G22" s="222"/>
      <c r="H22" s="222">
        <f aca="true" t="shared" si="0" ref="H22:H35">E22</f>
        <v>255</v>
      </c>
      <c r="I22" s="151"/>
      <c r="J22" s="153"/>
    </row>
    <row r="23" spans="1:10" ht="15.75" customHeight="1">
      <c r="A23" s="130" t="s">
        <v>67</v>
      </c>
      <c r="B23" s="146" t="s">
        <v>323</v>
      </c>
      <c r="C23" s="147"/>
      <c r="D23" s="148"/>
      <c r="E23" s="222">
        <v>3730</v>
      </c>
      <c r="F23" s="222"/>
      <c r="G23" s="222"/>
      <c r="H23" s="222">
        <f t="shared" si="0"/>
        <v>3730</v>
      </c>
      <c r="I23" s="151"/>
      <c r="J23" s="153"/>
    </row>
    <row r="24" spans="1:10" ht="15.75" customHeight="1">
      <c r="A24" s="130" t="s">
        <v>69</v>
      </c>
      <c r="B24" s="146" t="s">
        <v>320</v>
      </c>
      <c r="C24" s="147"/>
      <c r="D24" s="148"/>
      <c r="E24" s="222">
        <v>380</v>
      </c>
      <c r="F24" s="222"/>
      <c r="G24" s="222"/>
      <c r="H24" s="222">
        <f t="shared" si="0"/>
        <v>380</v>
      </c>
      <c r="I24" s="151"/>
      <c r="J24" s="153"/>
    </row>
    <row r="25" spans="1:10" ht="15.75" customHeight="1">
      <c r="A25" s="130" t="s">
        <v>70</v>
      </c>
      <c r="B25" s="146" t="s">
        <v>355</v>
      </c>
      <c r="C25" s="147"/>
      <c r="D25" s="148"/>
      <c r="E25" s="222">
        <v>255</v>
      </c>
      <c r="F25" s="222"/>
      <c r="G25" s="222"/>
      <c r="H25" s="222">
        <f t="shared" si="0"/>
        <v>255</v>
      </c>
      <c r="I25" s="151"/>
      <c r="J25" s="153"/>
    </row>
    <row r="26" spans="1:10" ht="15.75" customHeight="1">
      <c r="A26" s="130" t="s">
        <v>71</v>
      </c>
      <c r="B26" s="146" t="s">
        <v>358</v>
      </c>
      <c r="C26" s="147"/>
      <c r="D26" s="148"/>
      <c r="E26" s="222">
        <v>9700</v>
      </c>
      <c r="F26" s="222"/>
      <c r="G26" s="222"/>
      <c r="H26" s="222">
        <f t="shared" si="0"/>
        <v>9700</v>
      </c>
      <c r="I26" s="151"/>
      <c r="J26" s="153"/>
    </row>
    <row r="27" spans="1:10" ht="15.75" customHeight="1">
      <c r="A27" s="130" t="s">
        <v>85</v>
      </c>
      <c r="B27" s="146" t="s">
        <v>324</v>
      </c>
      <c r="C27" s="147"/>
      <c r="D27" s="148"/>
      <c r="E27" s="222">
        <v>2700</v>
      </c>
      <c r="F27" s="222"/>
      <c r="G27" s="222"/>
      <c r="H27" s="222">
        <f t="shared" si="0"/>
        <v>2700</v>
      </c>
      <c r="I27" s="151"/>
      <c r="J27" s="153"/>
    </row>
    <row r="28" spans="1:10" ht="15.75" customHeight="1">
      <c r="A28" s="130" t="s">
        <v>86</v>
      </c>
      <c r="B28" s="146" t="s">
        <v>359</v>
      </c>
      <c r="C28" s="147"/>
      <c r="D28" s="148"/>
      <c r="E28" s="222">
        <v>305</v>
      </c>
      <c r="F28" s="222"/>
      <c r="G28" s="222"/>
      <c r="H28" s="222">
        <f t="shared" si="0"/>
        <v>305</v>
      </c>
      <c r="I28" s="151"/>
      <c r="J28" s="153"/>
    </row>
    <row r="29" spans="1:10" ht="15.75" customHeight="1">
      <c r="A29" s="130" t="s">
        <v>87</v>
      </c>
      <c r="B29" s="146" t="s">
        <v>325</v>
      </c>
      <c r="C29" s="147"/>
      <c r="D29" s="148"/>
      <c r="E29" s="222">
        <v>510</v>
      </c>
      <c r="F29" s="222"/>
      <c r="G29" s="222"/>
      <c r="H29" s="222">
        <f t="shared" si="0"/>
        <v>510</v>
      </c>
      <c r="I29" s="151"/>
      <c r="J29" s="153"/>
    </row>
    <row r="30" spans="1:10" ht="15.75" customHeight="1">
      <c r="A30" s="130" t="s">
        <v>88</v>
      </c>
      <c r="B30" s="146" t="s">
        <v>356</v>
      </c>
      <c r="C30" s="147"/>
      <c r="D30" s="148"/>
      <c r="E30" s="222">
        <v>890</v>
      </c>
      <c r="F30" s="222"/>
      <c r="G30" s="222"/>
      <c r="H30" s="222">
        <f t="shared" si="0"/>
        <v>890</v>
      </c>
      <c r="I30" s="151"/>
      <c r="J30" s="153"/>
    </row>
    <row r="31" spans="1:10" ht="15.75" customHeight="1">
      <c r="A31" s="130" t="s">
        <v>89</v>
      </c>
      <c r="B31" s="146" t="s">
        <v>357</v>
      </c>
      <c r="C31" s="147"/>
      <c r="D31" s="148"/>
      <c r="E31" s="222">
        <v>4200</v>
      </c>
      <c r="F31" s="222"/>
      <c r="G31" s="222"/>
      <c r="H31" s="222">
        <f t="shared" si="0"/>
        <v>4200</v>
      </c>
      <c r="I31" s="151"/>
      <c r="J31" s="153"/>
    </row>
    <row r="32" spans="1:10" ht="15.75" customHeight="1">
      <c r="A32" s="130" t="s">
        <v>144</v>
      </c>
      <c r="B32" s="146" t="s">
        <v>360</v>
      </c>
      <c r="C32" s="147"/>
      <c r="D32" s="148"/>
      <c r="E32" s="222">
        <v>2415</v>
      </c>
      <c r="F32" s="222"/>
      <c r="G32" s="222"/>
      <c r="H32" s="222">
        <f t="shared" si="0"/>
        <v>2415</v>
      </c>
      <c r="I32" s="151"/>
      <c r="J32" s="153"/>
    </row>
    <row r="33" spans="1:10" ht="16.5" customHeight="1">
      <c r="A33" s="130" t="s">
        <v>145</v>
      </c>
      <c r="B33" s="460" t="s">
        <v>361</v>
      </c>
      <c r="C33" s="460"/>
      <c r="D33" s="460"/>
      <c r="E33" s="222">
        <v>700</v>
      </c>
      <c r="F33" s="222"/>
      <c r="G33" s="222"/>
      <c r="H33" s="222">
        <f t="shared" si="0"/>
        <v>700</v>
      </c>
      <c r="I33" s="151"/>
      <c r="J33" s="153"/>
    </row>
    <row r="34" spans="1:10" ht="16.5" customHeight="1">
      <c r="A34" s="130" t="s">
        <v>146</v>
      </c>
      <c r="B34" s="146" t="s">
        <v>362</v>
      </c>
      <c r="C34" s="147"/>
      <c r="D34" s="148"/>
      <c r="E34" s="222">
        <v>280</v>
      </c>
      <c r="F34" s="222"/>
      <c r="G34" s="222"/>
      <c r="H34" s="222">
        <f t="shared" si="0"/>
        <v>280</v>
      </c>
      <c r="I34" s="151"/>
      <c r="J34" s="153"/>
    </row>
    <row r="35" spans="1:10" ht="16.5" customHeight="1">
      <c r="A35" s="130" t="s">
        <v>147</v>
      </c>
      <c r="B35" s="146" t="s">
        <v>363</v>
      </c>
      <c r="C35" s="147"/>
      <c r="D35" s="148"/>
      <c r="E35" s="222">
        <v>890</v>
      </c>
      <c r="F35" s="222"/>
      <c r="G35" s="222"/>
      <c r="H35" s="222">
        <f t="shared" si="0"/>
        <v>890</v>
      </c>
      <c r="I35" s="151"/>
      <c r="J35" s="153"/>
    </row>
    <row r="36" spans="1:10" ht="16.5" customHeight="1">
      <c r="A36" s="130"/>
      <c r="B36" s="146"/>
      <c r="C36" s="147"/>
      <c r="D36" s="148"/>
      <c r="E36" s="222"/>
      <c r="F36" s="222"/>
      <c r="G36" s="222"/>
      <c r="H36" s="222"/>
      <c r="I36" s="151"/>
      <c r="J36" s="153"/>
    </row>
    <row r="37" spans="1:10" ht="16.5" customHeight="1">
      <c r="A37" s="130"/>
      <c r="B37" s="146"/>
      <c r="C37" s="147"/>
      <c r="D37" s="148"/>
      <c r="E37" s="222"/>
      <c r="F37" s="222"/>
      <c r="G37" s="222"/>
      <c r="H37" s="222"/>
      <c r="I37" s="151"/>
      <c r="J37" s="153"/>
    </row>
    <row r="38" spans="1:10" ht="16.5" customHeight="1">
      <c r="A38" s="130"/>
      <c r="B38" s="146"/>
      <c r="C38" s="147"/>
      <c r="D38" s="148"/>
      <c r="E38" s="222"/>
      <c r="F38" s="222"/>
      <c r="G38" s="222"/>
      <c r="H38" s="222"/>
      <c r="I38" s="151"/>
      <c r="J38" s="153"/>
    </row>
    <row r="39" spans="1:10" ht="16.5" customHeight="1">
      <c r="A39" s="130"/>
      <c r="B39" s="154"/>
      <c r="C39" s="155"/>
      <c r="D39" s="156"/>
      <c r="E39" s="222"/>
      <c r="F39" s="222"/>
      <c r="G39" s="222"/>
      <c r="H39" s="222"/>
      <c r="I39" s="151"/>
      <c r="J39" s="153"/>
    </row>
    <row r="40" spans="1:10" ht="16.5" customHeight="1">
      <c r="A40" s="130"/>
      <c r="B40" s="157"/>
      <c r="C40" s="226"/>
      <c r="D40" s="147"/>
      <c r="E40" s="223"/>
      <c r="F40" s="222"/>
      <c r="G40" s="224"/>
      <c r="H40" s="223"/>
      <c r="I40" s="151"/>
      <c r="J40" s="153"/>
    </row>
    <row r="41" spans="1:10" ht="16.5" customHeight="1" thickBot="1">
      <c r="A41" s="113"/>
      <c r="B41" s="461" t="s">
        <v>220</v>
      </c>
      <c r="C41" s="522"/>
      <c r="D41" s="461"/>
      <c r="E41" s="158">
        <f>SUM(E18:E40)</f>
        <v>29685</v>
      </c>
      <c r="F41" s="158"/>
      <c r="G41" s="158"/>
      <c r="H41" s="158">
        <f>SUM(H18:H40)</f>
        <v>29685</v>
      </c>
      <c r="I41" s="158"/>
      <c r="J41" s="160"/>
    </row>
    <row r="42" ht="13.5" thickTop="1"/>
    <row r="64" spans="1:10" ht="12.75">
      <c r="A64" s="380"/>
      <c r="B64" s="380"/>
      <c r="C64" s="380"/>
      <c r="D64" s="380"/>
      <c r="E64" s="380"/>
      <c r="F64" s="380"/>
      <c r="G64" s="380"/>
      <c r="H64" s="380"/>
      <c r="I64" s="380"/>
      <c r="J64" s="380"/>
    </row>
  </sheetData>
  <mergeCells count="18">
    <mergeCell ref="G2:J2"/>
    <mergeCell ref="A6:J6"/>
    <mergeCell ref="A7:J7"/>
    <mergeCell ref="A8:J8"/>
    <mergeCell ref="I11:J11"/>
    <mergeCell ref="A12:A15"/>
    <mergeCell ref="B12:D15"/>
    <mergeCell ref="E12:E15"/>
    <mergeCell ref="F12:F15"/>
    <mergeCell ref="G12:G15"/>
    <mergeCell ref="H12:H15"/>
    <mergeCell ref="I12:I15"/>
    <mergeCell ref="J12:J15"/>
    <mergeCell ref="A64:J64"/>
    <mergeCell ref="B16:D16"/>
    <mergeCell ref="B17:D17"/>
    <mergeCell ref="B33:D33"/>
    <mergeCell ref="B41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54"/>
  <sheetViews>
    <sheetView workbookViewId="0" topLeftCell="A1">
      <selection activeCell="E18" sqref="E18:G18"/>
    </sheetView>
  </sheetViews>
  <sheetFormatPr defaultColWidth="9.140625" defaultRowHeight="12.75"/>
  <cols>
    <col min="1" max="1" width="4.00390625" style="0" customWidth="1"/>
  </cols>
  <sheetData>
    <row r="3" spans="1:10" ht="12.75" customHeight="1">
      <c r="A3" s="40"/>
      <c r="B3" s="40"/>
      <c r="C3" s="40"/>
      <c r="D3" s="40"/>
      <c r="E3" s="40"/>
      <c r="F3" s="40"/>
      <c r="G3" s="399" t="s">
        <v>221</v>
      </c>
      <c r="H3" s="399"/>
      <c r="I3" s="399"/>
      <c r="J3" s="399"/>
    </row>
    <row r="4" spans="1:10" ht="12.75">
      <c r="A4" s="40"/>
      <c r="B4" s="40"/>
      <c r="C4" s="40"/>
      <c r="D4" s="40"/>
      <c r="E4" s="40"/>
      <c r="F4" s="40"/>
      <c r="G4" s="41"/>
      <c r="H4" s="41"/>
      <c r="I4" s="41"/>
      <c r="J4" s="41"/>
    </row>
    <row r="5" spans="1:10" ht="12.75">
      <c r="A5" s="40"/>
      <c r="B5" s="40"/>
      <c r="C5" s="40"/>
      <c r="D5" s="40"/>
      <c r="E5" s="40"/>
      <c r="F5" s="40"/>
      <c r="G5" s="41"/>
      <c r="H5" s="41"/>
      <c r="I5" s="41"/>
      <c r="J5" s="41"/>
    </row>
    <row r="6" spans="1:10" ht="12.7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0" t="s">
        <v>344</v>
      </c>
      <c r="B7" s="400"/>
      <c r="C7" s="400"/>
      <c r="D7" s="400"/>
      <c r="E7" s="400"/>
      <c r="F7" s="400"/>
      <c r="G7" s="400"/>
      <c r="H7" s="400"/>
      <c r="I7" s="400"/>
      <c r="J7" s="400"/>
    </row>
    <row r="8" spans="1:10" ht="16.5" customHeight="1">
      <c r="A8" s="400" t="s">
        <v>345</v>
      </c>
      <c r="B8" s="400"/>
      <c r="C8" s="400"/>
      <c r="D8" s="400"/>
      <c r="E8" s="400"/>
      <c r="F8" s="400"/>
      <c r="G8" s="400"/>
      <c r="H8" s="400"/>
      <c r="I8" s="400"/>
      <c r="J8" s="400"/>
    </row>
    <row r="9" spans="1:10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2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2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3.5" thickBot="1">
      <c r="A12" s="40"/>
      <c r="B12" s="40"/>
      <c r="C12" s="40"/>
      <c r="D12" s="40"/>
      <c r="E12" s="40"/>
      <c r="F12" s="40"/>
      <c r="G12" s="40"/>
      <c r="H12" s="40"/>
      <c r="I12" s="517" t="s">
        <v>0</v>
      </c>
      <c r="J12" s="517"/>
    </row>
    <row r="13" spans="1:10" ht="13.5" thickTop="1">
      <c r="A13" s="529" t="s">
        <v>1</v>
      </c>
      <c r="B13" s="469" t="s">
        <v>222</v>
      </c>
      <c r="C13" s="469"/>
      <c r="D13" s="469"/>
      <c r="E13" s="469" t="s">
        <v>349</v>
      </c>
      <c r="F13" s="469"/>
      <c r="G13" s="469"/>
      <c r="H13" s="469" t="s">
        <v>223</v>
      </c>
      <c r="I13" s="469"/>
      <c r="J13" s="531"/>
    </row>
    <row r="14" spans="1:10" ht="12.75">
      <c r="A14" s="530"/>
      <c r="B14" s="470"/>
      <c r="C14" s="470"/>
      <c r="D14" s="470"/>
      <c r="E14" s="470"/>
      <c r="F14" s="470"/>
      <c r="G14" s="470"/>
      <c r="H14" s="470"/>
      <c r="I14" s="470"/>
      <c r="J14" s="532"/>
    </row>
    <row r="15" spans="1:10" ht="12.75">
      <c r="A15" s="530"/>
      <c r="B15" s="470"/>
      <c r="C15" s="470"/>
      <c r="D15" s="470"/>
      <c r="E15" s="470"/>
      <c r="F15" s="470"/>
      <c r="G15" s="470"/>
      <c r="H15" s="470"/>
      <c r="I15" s="470"/>
      <c r="J15" s="532"/>
    </row>
    <row r="16" spans="1:10" ht="12.75">
      <c r="A16" s="530"/>
      <c r="B16" s="470"/>
      <c r="C16" s="470"/>
      <c r="D16" s="470"/>
      <c r="E16" s="470"/>
      <c r="F16" s="470"/>
      <c r="G16" s="470"/>
      <c r="H16" s="470"/>
      <c r="I16" s="470"/>
      <c r="J16" s="532"/>
    </row>
    <row r="17" spans="1:10" ht="16.5" customHeight="1">
      <c r="A17" s="150" t="s">
        <v>37</v>
      </c>
      <c r="B17" s="533" t="s">
        <v>25</v>
      </c>
      <c r="C17" s="533"/>
      <c r="D17" s="533"/>
      <c r="E17" s="534">
        <v>66484</v>
      </c>
      <c r="F17" s="534"/>
      <c r="G17" s="534"/>
      <c r="H17" s="535" t="s">
        <v>224</v>
      </c>
      <c r="I17" s="535"/>
      <c r="J17" s="536"/>
    </row>
    <row r="18" spans="1:10" ht="16.5" customHeight="1">
      <c r="A18" s="150" t="s">
        <v>38</v>
      </c>
      <c r="B18" s="533" t="s">
        <v>26</v>
      </c>
      <c r="C18" s="533"/>
      <c r="D18" s="533"/>
      <c r="E18" s="534"/>
      <c r="F18" s="534"/>
      <c r="G18" s="534"/>
      <c r="H18" s="535" t="s">
        <v>224</v>
      </c>
      <c r="I18" s="535"/>
      <c r="J18" s="536"/>
    </row>
    <row r="19" spans="1:10" ht="16.5" customHeight="1">
      <c r="A19" s="150" t="s">
        <v>48</v>
      </c>
      <c r="B19" s="533" t="s">
        <v>27</v>
      </c>
      <c r="C19" s="533"/>
      <c r="D19" s="533"/>
      <c r="E19" s="534"/>
      <c r="F19" s="534"/>
      <c r="G19" s="534"/>
      <c r="H19" s="465"/>
      <c r="I19" s="465"/>
      <c r="J19" s="475"/>
    </row>
    <row r="20" spans="1:10" ht="16.5" customHeight="1">
      <c r="A20" s="150" t="s">
        <v>225</v>
      </c>
      <c r="B20" s="465" t="s">
        <v>226</v>
      </c>
      <c r="C20" s="465"/>
      <c r="D20" s="465"/>
      <c r="E20" s="534"/>
      <c r="F20" s="534"/>
      <c r="G20" s="534"/>
      <c r="H20" s="465" t="s">
        <v>226</v>
      </c>
      <c r="I20" s="465"/>
      <c r="J20" s="475"/>
    </row>
    <row r="21" spans="1:10" ht="16.5" customHeight="1" thickBot="1">
      <c r="A21" s="137"/>
      <c r="B21" s="461" t="s">
        <v>227</v>
      </c>
      <c r="C21" s="461"/>
      <c r="D21" s="461"/>
      <c r="E21" s="537">
        <f>SUM(E17:G20)</f>
        <v>66484</v>
      </c>
      <c r="F21" s="537"/>
      <c r="G21" s="537"/>
      <c r="H21" s="537" t="s">
        <v>228</v>
      </c>
      <c r="I21" s="537"/>
      <c r="J21" s="538"/>
    </row>
    <row r="22" ht="16.5" customHeight="1" thickTop="1"/>
    <row r="54" spans="1:10" ht="12.75">
      <c r="A54" s="380">
        <v>37</v>
      </c>
      <c r="B54" s="380"/>
      <c r="C54" s="380"/>
      <c r="D54" s="380"/>
      <c r="E54" s="380"/>
      <c r="F54" s="380"/>
      <c r="G54" s="380"/>
      <c r="H54" s="380"/>
      <c r="I54" s="380"/>
      <c r="J54" s="380"/>
    </row>
  </sheetData>
  <mergeCells count="24">
    <mergeCell ref="B21:D21"/>
    <mergeCell ref="E21:G21"/>
    <mergeCell ref="H21:J21"/>
    <mergeCell ref="A54:J54"/>
    <mergeCell ref="B19:D19"/>
    <mergeCell ref="E19:G19"/>
    <mergeCell ref="H19:J19"/>
    <mergeCell ref="B20:D20"/>
    <mergeCell ref="E20:G20"/>
    <mergeCell ref="H20:J20"/>
    <mergeCell ref="B17:D17"/>
    <mergeCell ref="E17:G17"/>
    <mergeCell ref="H17:J17"/>
    <mergeCell ref="B18:D18"/>
    <mergeCell ref="E18:G18"/>
    <mergeCell ref="H18:J18"/>
    <mergeCell ref="A13:A16"/>
    <mergeCell ref="B13:D16"/>
    <mergeCell ref="E13:G16"/>
    <mergeCell ref="H13:J16"/>
    <mergeCell ref="G3:J3"/>
    <mergeCell ref="A7:J7"/>
    <mergeCell ref="A8:J8"/>
    <mergeCell ref="I12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T11" sqref="T11:W28"/>
    </sheetView>
  </sheetViews>
  <sheetFormatPr defaultColWidth="9.140625" defaultRowHeight="12.75"/>
  <cols>
    <col min="1" max="1" width="5.140625" style="0" customWidth="1"/>
    <col min="2" max="2" width="3.7109375" style="0" customWidth="1"/>
    <col min="5" max="5" width="16.57421875" style="0" customWidth="1"/>
    <col min="6" max="8" width="5.7109375" style="0" customWidth="1"/>
    <col min="9" max="10" width="6.57421875" style="0" bestFit="1" customWidth="1"/>
    <col min="11" max="11" width="7.00390625" style="0" bestFit="1" customWidth="1"/>
    <col min="12" max="12" width="7.00390625" style="0" customWidth="1"/>
    <col min="13" max="14" width="5.7109375" style="0" customWidth="1"/>
    <col min="15" max="15" width="6.57421875" style="0" bestFit="1" customWidth="1"/>
    <col min="16" max="16" width="6.8515625" style="0" customWidth="1"/>
    <col min="17" max="17" width="5.7109375" style="0" customWidth="1"/>
    <col min="18" max="18" width="9.7109375" style="0" customWidth="1"/>
  </cols>
  <sheetData>
    <row r="1" spans="14:18" ht="12.75">
      <c r="N1" s="311" t="s">
        <v>229</v>
      </c>
      <c r="O1" s="311"/>
      <c r="P1" s="311"/>
      <c r="Q1" s="311"/>
      <c r="R1" s="311"/>
    </row>
    <row r="2" spans="14:18" ht="12.75">
      <c r="N2" s="3"/>
      <c r="O2" s="3"/>
      <c r="P2" s="3"/>
      <c r="Q2" s="3"/>
      <c r="R2" s="3"/>
    </row>
    <row r="4" spans="2:18" ht="17.25" customHeight="1">
      <c r="B4" s="312" t="s">
        <v>346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2:18" ht="15.75" customHeight="1">
      <c r="B5" s="312" t="s">
        <v>347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</row>
    <row r="6" spans="2:18" ht="12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8" spans="16:18" ht="13.5" thickBot="1">
      <c r="P8" s="404" t="s">
        <v>0</v>
      </c>
      <c r="Q8" s="404"/>
      <c r="R8" s="404"/>
    </row>
    <row r="9" spans="2:18" ht="24.75" customHeight="1" thickTop="1">
      <c r="B9" s="159" t="s">
        <v>1</v>
      </c>
      <c r="C9" s="362" t="s">
        <v>2</v>
      </c>
      <c r="D9" s="362"/>
      <c r="E9" s="362"/>
      <c r="F9" s="161" t="s">
        <v>230</v>
      </c>
      <c r="G9" s="161" t="s">
        <v>231</v>
      </c>
      <c r="H9" s="161" t="s">
        <v>232</v>
      </c>
      <c r="I9" s="161" t="s">
        <v>233</v>
      </c>
      <c r="J9" s="161" t="s">
        <v>234</v>
      </c>
      <c r="K9" s="161" t="s">
        <v>235</v>
      </c>
      <c r="L9" s="161" t="s">
        <v>236</v>
      </c>
      <c r="M9" s="161" t="s">
        <v>237</v>
      </c>
      <c r="N9" s="161" t="s">
        <v>238</v>
      </c>
      <c r="O9" s="161" t="s">
        <v>239</v>
      </c>
      <c r="P9" s="161" t="s">
        <v>240</v>
      </c>
      <c r="Q9" s="161" t="s">
        <v>241</v>
      </c>
      <c r="R9" s="163" t="s">
        <v>227</v>
      </c>
    </row>
    <row r="10" spans="2:18" ht="14.25" customHeight="1">
      <c r="B10" s="164"/>
      <c r="C10" s="435" t="s">
        <v>242</v>
      </c>
      <c r="D10" s="435"/>
      <c r="E10" s="435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6"/>
    </row>
    <row r="11" spans="2:20" ht="14.25" customHeight="1">
      <c r="B11" s="75" t="s">
        <v>37</v>
      </c>
      <c r="C11" s="382" t="s">
        <v>28</v>
      </c>
      <c r="D11" s="382"/>
      <c r="E11" s="382"/>
      <c r="F11" s="90">
        <v>780</v>
      </c>
      <c r="G11" s="90">
        <v>690</v>
      </c>
      <c r="H11" s="90">
        <v>1000</v>
      </c>
      <c r="I11" s="90">
        <v>2500</v>
      </c>
      <c r="J11" s="90">
        <v>1025</v>
      </c>
      <c r="K11" s="90">
        <v>5300</v>
      </c>
      <c r="L11" s="90">
        <v>15500</v>
      </c>
      <c r="M11" s="90">
        <v>18500</v>
      </c>
      <c r="N11" s="90">
        <v>835</v>
      </c>
      <c r="O11" s="90">
        <v>1125</v>
      </c>
      <c r="P11" s="90">
        <v>500</v>
      </c>
      <c r="Q11" s="90">
        <v>385</v>
      </c>
      <c r="R11" s="96">
        <f aca="true" t="shared" si="0" ref="R11:R19">SUM(F11:Q11)</f>
        <v>48140</v>
      </c>
      <c r="S11" s="280"/>
      <c r="T11" s="281"/>
    </row>
    <row r="12" spans="2:20" ht="14.25" customHeight="1">
      <c r="B12" s="75" t="s">
        <v>38</v>
      </c>
      <c r="C12" s="382" t="s">
        <v>39</v>
      </c>
      <c r="D12" s="382"/>
      <c r="E12" s="382"/>
      <c r="F12" s="90">
        <v>1450</v>
      </c>
      <c r="G12" s="90">
        <v>1450</v>
      </c>
      <c r="H12" s="90">
        <v>21800</v>
      </c>
      <c r="I12" s="90">
        <v>3400</v>
      </c>
      <c r="J12" s="90">
        <v>1650</v>
      </c>
      <c r="K12" s="90">
        <v>1650</v>
      </c>
      <c r="L12" s="90">
        <v>1655</v>
      </c>
      <c r="M12" s="90">
        <v>1329</v>
      </c>
      <c r="N12" s="90">
        <v>21800</v>
      </c>
      <c r="O12" s="90">
        <v>2500</v>
      </c>
      <c r="P12" s="90">
        <v>1750</v>
      </c>
      <c r="Q12" s="90">
        <v>1730</v>
      </c>
      <c r="R12" s="96">
        <f t="shared" si="0"/>
        <v>62164</v>
      </c>
      <c r="S12" s="280"/>
      <c r="T12" s="281"/>
    </row>
    <row r="13" spans="2:20" ht="14.25" customHeight="1">
      <c r="B13" s="75" t="s">
        <v>48</v>
      </c>
      <c r="C13" s="382" t="s">
        <v>243</v>
      </c>
      <c r="D13" s="382"/>
      <c r="E13" s="382"/>
      <c r="F13" s="90">
        <v>1000</v>
      </c>
      <c r="G13" s="90">
        <v>1200</v>
      </c>
      <c r="H13" s="90">
        <v>1100</v>
      </c>
      <c r="I13" s="90">
        <v>1200</v>
      </c>
      <c r="J13" s="90">
        <v>1545</v>
      </c>
      <c r="K13" s="90">
        <v>1300</v>
      </c>
      <c r="L13" s="90">
        <v>1300</v>
      </c>
      <c r="M13" s="90">
        <v>1300</v>
      </c>
      <c r="N13" s="90">
        <v>1200</v>
      </c>
      <c r="O13" s="90">
        <v>1585</v>
      </c>
      <c r="P13" s="90">
        <v>1100</v>
      </c>
      <c r="Q13" s="90">
        <v>1100</v>
      </c>
      <c r="R13" s="96">
        <f t="shared" si="0"/>
        <v>14930</v>
      </c>
      <c r="S13" s="280"/>
      <c r="T13" s="281"/>
    </row>
    <row r="14" spans="2:20" ht="14.25" customHeight="1">
      <c r="B14" s="75" t="s">
        <v>59</v>
      </c>
      <c r="C14" s="382" t="s">
        <v>244</v>
      </c>
      <c r="D14" s="382"/>
      <c r="E14" s="382"/>
      <c r="F14" s="90"/>
      <c r="G14" s="90">
        <v>2000</v>
      </c>
      <c r="H14" s="90"/>
      <c r="I14" s="90"/>
      <c r="J14" s="90"/>
      <c r="K14" s="90">
        <v>2000</v>
      </c>
      <c r="L14" s="90"/>
      <c r="M14" s="90"/>
      <c r="N14" s="90"/>
      <c r="O14" s="90"/>
      <c r="P14" s="90">
        <v>5000</v>
      </c>
      <c r="Q14" s="90"/>
      <c r="R14" s="96">
        <f t="shared" si="0"/>
        <v>9000</v>
      </c>
      <c r="S14" s="280"/>
      <c r="T14" s="281"/>
    </row>
    <row r="15" spans="2:20" ht="14.25" customHeight="1">
      <c r="B15" s="75" t="s">
        <v>61</v>
      </c>
      <c r="C15" s="429" t="s">
        <v>245</v>
      </c>
      <c r="D15" s="378"/>
      <c r="E15" s="381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6">
        <f t="shared" si="0"/>
        <v>0</v>
      </c>
      <c r="S15" s="280"/>
      <c r="T15" s="4"/>
    </row>
    <row r="16" spans="2:20" ht="14.25" customHeight="1">
      <c r="B16" s="75" t="s">
        <v>67</v>
      </c>
      <c r="C16" s="162" t="s">
        <v>246</v>
      </c>
      <c r="D16" s="162"/>
      <c r="E16" s="162"/>
      <c r="F16" s="90">
        <v>1400</v>
      </c>
      <c r="G16" s="90">
        <v>1500</v>
      </c>
      <c r="H16" s="90">
        <v>1900</v>
      </c>
      <c r="I16" s="90">
        <v>12079</v>
      </c>
      <c r="J16" s="90">
        <v>1400</v>
      </c>
      <c r="K16" s="90">
        <v>15650</v>
      </c>
      <c r="L16" s="90">
        <v>1400</v>
      </c>
      <c r="M16" s="90">
        <v>1500</v>
      </c>
      <c r="N16" s="90">
        <v>1700</v>
      </c>
      <c r="O16" s="90">
        <v>1848</v>
      </c>
      <c r="P16" s="90">
        <v>1400</v>
      </c>
      <c r="Q16" s="90">
        <v>1365</v>
      </c>
      <c r="R16" s="96">
        <f t="shared" si="0"/>
        <v>43142</v>
      </c>
      <c r="S16" s="280"/>
      <c r="T16" s="281"/>
    </row>
    <row r="17" spans="2:20" ht="14.25" customHeight="1">
      <c r="B17" s="75" t="s">
        <v>69</v>
      </c>
      <c r="C17" s="162" t="s">
        <v>29</v>
      </c>
      <c r="D17" s="162"/>
      <c r="E17" s="162"/>
      <c r="F17" s="90">
        <v>38</v>
      </c>
      <c r="G17" s="90">
        <v>17</v>
      </c>
      <c r="H17" s="90">
        <v>37</v>
      </c>
      <c r="I17" s="90">
        <v>37</v>
      </c>
      <c r="J17" s="90">
        <v>37</v>
      </c>
      <c r="K17" s="90">
        <v>37</v>
      </c>
      <c r="L17" s="90">
        <v>37</v>
      </c>
      <c r="M17" s="90">
        <v>37</v>
      </c>
      <c r="N17" s="90">
        <v>37</v>
      </c>
      <c r="O17" s="90">
        <v>37</v>
      </c>
      <c r="P17" s="90">
        <v>37</v>
      </c>
      <c r="Q17" s="90">
        <v>32</v>
      </c>
      <c r="R17" s="96">
        <f t="shared" si="0"/>
        <v>420</v>
      </c>
      <c r="S17" s="280"/>
      <c r="T17" s="281"/>
    </row>
    <row r="18" spans="2:20" ht="14.25" customHeight="1">
      <c r="B18" s="75" t="s">
        <v>70</v>
      </c>
      <c r="C18" s="429" t="s">
        <v>31</v>
      </c>
      <c r="D18" s="378"/>
      <c r="E18" s="381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6">
        <f t="shared" si="0"/>
        <v>0</v>
      </c>
      <c r="S18" s="281"/>
      <c r="T18" s="4"/>
    </row>
    <row r="19" spans="2:20" ht="14.25" customHeight="1">
      <c r="B19" s="75" t="s">
        <v>71</v>
      </c>
      <c r="C19" s="162" t="s">
        <v>247</v>
      </c>
      <c r="D19" s="162"/>
      <c r="E19" s="162"/>
      <c r="F19" s="90">
        <v>72404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6">
        <f t="shared" si="0"/>
        <v>72404</v>
      </c>
      <c r="S19" s="281"/>
      <c r="T19" s="281"/>
    </row>
    <row r="20" spans="2:20" ht="14.25" customHeight="1">
      <c r="B20" s="75" t="s">
        <v>85</v>
      </c>
      <c r="C20" s="435" t="s">
        <v>248</v>
      </c>
      <c r="D20" s="435"/>
      <c r="E20" s="435"/>
      <c r="F20" s="90">
        <f aca="true" t="shared" si="1" ref="F20:Q20">SUM(F11:F19)</f>
        <v>77072</v>
      </c>
      <c r="G20" s="90">
        <f t="shared" si="1"/>
        <v>6857</v>
      </c>
      <c r="H20" s="90">
        <f t="shared" si="1"/>
        <v>25837</v>
      </c>
      <c r="I20" s="90">
        <f t="shared" si="1"/>
        <v>19216</v>
      </c>
      <c r="J20" s="90">
        <f t="shared" si="1"/>
        <v>5657</v>
      </c>
      <c r="K20" s="90">
        <f t="shared" si="1"/>
        <v>25937</v>
      </c>
      <c r="L20" s="90">
        <f t="shared" si="1"/>
        <v>19892</v>
      </c>
      <c r="M20" s="90">
        <f t="shared" si="1"/>
        <v>22666</v>
      </c>
      <c r="N20" s="90">
        <f t="shared" si="1"/>
        <v>25572</v>
      </c>
      <c r="O20" s="90">
        <f t="shared" si="1"/>
        <v>7095</v>
      </c>
      <c r="P20" s="90">
        <f t="shared" si="1"/>
        <v>9787</v>
      </c>
      <c r="Q20" s="90">
        <f t="shared" si="1"/>
        <v>4612</v>
      </c>
      <c r="R20" s="96">
        <f>SUM(R11:R19)</f>
        <v>250200</v>
      </c>
      <c r="S20" s="280"/>
      <c r="T20" s="281"/>
    </row>
    <row r="21" spans="2:20" ht="14.25" customHeight="1">
      <c r="B21" s="164"/>
      <c r="C21" s="435" t="s">
        <v>249</v>
      </c>
      <c r="D21" s="435"/>
      <c r="E21" s="435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6"/>
      <c r="S21" s="281"/>
      <c r="T21" s="4"/>
    </row>
    <row r="22" spans="2:20" ht="14.25" customHeight="1">
      <c r="B22" s="75" t="s">
        <v>86</v>
      </c>
      <c r="C22" s="382" t="s">
        <v>250</v>
      </c>
      <c r="D22" s="382"/>
      <c r="E22" s="382"/>
      <c r="F22" s="90">
        <v>8000</v>
      </c>
      <c r="G22" s="90">
        <v>9000</v>
      </c>
      <c r="H22" s="90">
        <v>10000</v>
      </c>
      <c r="I22" s="90">
        <v>10000</v>
      </c>
      <c r="J22" s="90">
        <v>11000</v>
      </c>
      <c r="K22" s="90">
        <v>11200</v>
      </c>
      <c r="L22" s="90">
        <v>21443</v>
      </c>
      <c r="M22" s="90">
        <v>23038</v>
      </c>
      <c r="N22" s="90">
        <v>10000</v>
      </c>
      <c r="O22" s="90">
        <v>11000</v>
      </c>
      <c r="P22" s="90">
        <v>10000</v>
      </c>
      <c r="Q22" s="90">
        <v>10000</v>
      </c>
      <c r="R22" s="96">
        <f>SUM(F22:Q22)</f>
        <v>144681</v>
      </c>
      <c r="S22" s="280"/>
      <c r="T22" s="281"/>
    </row>
    <row r="23" spans="2:20" ht="14.25" customHeight="1">
      <c r="B23" s="75" t="s">
        <v>87</v>
      </c>
      <c r="C23" s="382" t="s">
        <v>251</v>
      </c>
      <c r="D23" s="382"/>
      <c r="E23" s="382"/>
      <c r="F23" s="90"/>
      <c r="G23" s="90">
        <v>250</v>
      </c>
      <c r="H23" s="90">
        <v>4500</v>
      </c>
      <c r="I23" s="90">
        <v>2500</v>
      </c>
      <c r="J23" s="90">
        <v>5175</v>
      </c>
      <c r="K23" s="90">
        <v>8230</v>
      </c>
      <c r="L23" s="90">
        <v>7730</v>
      </c>
      <c r="M23" s="90">
        <v>7450</v>
      </c>
      <c r="N23" s="90">
        <v>2700</v>
      </c>
      <c r="O23" s="90"/>
      <c r="P23" s="90"/>
      <c r="Q23" s="90"/>
      <c r="R23" s="96">
        <f>SUM(F23:Q23)</f>
        <v>38535</v>
      </c>
      <c r="S23" s="280"/>
      <c r="T23" s="4"/>
    </row>
    <row r="24" spans="2:20" ht="14.25" customHeight="1">
      <c r="B24" s="75" t="s">
        <v>88</v>
      </c>
      <c r="C24" s="429" t="s">
        <v>32</v>
      </c>
      <c r="D24" s="378"/>
      <c r="E24" s="381"/>
      <c r="F24" s="90"/>
      <c r="G24" s="90"/>
      <c r="H24" s="90"/>
      <c r="I24" s="90"/>
      <c r="J24" s="90"/>
      <c r="K24" s="90">
        <v>500</v>
      </c>
      <c r="L24" s="90"/>
      <c r="M24" s="90"/>
      <c r="N24" s="90"/>
      <c r="O24" s="90"/>
      <c r="P24" s="90"/>
      <c r="Q24" s="90"/>
      <c r="R24" s="96">
        <f>SUM(F24:Q24)</f>
        <v>500</v>
      </c>
      <c r="S24" s="280"/>
      <c r="T24" s="281"/>
    </row>
    <row r="25" spans="2:20" ht="14.25" customHeight="1">
      <c r="B25" s="75" t="s">
        <v>89</v>
      </c>
      <c r="C25" s="429" t="s">
        <v>19</v>
      </c>
      <c r="D25" s="378"/>
      <c r="E25" s="381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6"/>
      <c r="S25" s="281"/>
      <c r="T25" s="4"/>
    </row>
    <row r="26" spans="2:20" ht="14.25" customHeight="1">
      <c r="B26" s="75" t="s">
        <v>144</v>
      </c>
      <c r="C26" s="429" t="s">
        <v>252</v>
      </c>
      <c r="D26" s="378"/>
      <c r="E26" s="381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6">
        <v>66484</v>
      </c>
      <c r="S26" s="281"/>
      <c r="T26" s="281"/>
    </row>
    <row r="27" spans="2:20" ht="14.25" customHeight="1">
      <c r="B27" s="75" t="s">
        <v>145</v>
      </c>
      <c r="C27" s="435" t="s">
        <v>253</v>
      </c>
      <c r="D27" s="435"/>
      <c r="E27" s="435"/>
      <c r="F27" s="90">
        <f>SUM(F22:F26)</f>
        <v>8000</v>
      </c>
      <c r="G27" s="90">
        <f aca="true" t="shared" si="2" ref="G27:P27">SUM(G22:G26)</f>
        <v>9250</v>
      </c>
      <c r="H27" s="90">
        <f>SUM(H22:H26)</f>
        <v>14500</v>
      </c>
      <c r="I27" s="90">
        <f>SUM(I22:I26)</f>
        <v>12500</v>
      </c>
      <c r="J27" s="90">
        <f>SUM(J22:J26)</f>
        <v>16175</v>
      </c>
      <c r="K27" s="90">
        <f t="shared" si="2"/>
        <v>19930</v>
      </c>
      <c r="L27" s="90">
        <f t="shared" si="2"/>
        <v>29173</v>
      </c>
      <c r="M27" s="90">
        <f t="shared" si="2"/>
        <v>30488</v>
      </c>
      <c r="N27" s="90">
        <f>SUM(N22:N26)</f>
        <v>12700</v>
      </c>
      <c r="O27" s="90">
        <f>SUM(O22:O26)</f>
        <v>11000</v>
      </c>
      <c r="P27" s="90">
        <f t="shared" si="2"/>
        <v>10000</v>
      </c>
      <c r="Q27" s="90">
        <f>SUM(Q22:Q26)</f>
        <v>10000</v>
      </c>
      <c r="R27" s="96">
        <f>SUM(R22:R26)</f>
        <v>250200</v>
      </c>
      <c r="S27" s="280"/>
      <c r="T27" s="281"/>
    </row>
    <row r="28" spans="2:20" ht="14.25" customHeight="1">
      <c r="B28" s="72" t="s">
        <v>146</v>
      </c>
      <c r="C28" s="367" t="s">
        <v>254</v>
      </c>
      <c r="D28" s="367"/>
      <c r="E28" s="367"/>
      <c r="F28" s="165">
        <f>F20-F27</f>
        <v>69072</v>
      </c>
      <c r="G28" s="165">
        <f aca="true" t="shared" si="3" ref="G28:Q28">G20-G27</f>
        <v>-2393</v>
      </c>
      <c r="H28" s="165">
        <f t="shared" si="3"/>
        <v>11337</v>
      </c>
      <c r="I28" s="165">
        <f t="shared" si="3"/>
        <v>6716</v>
      </c>
      <c r="J28" s="165">
        <f t="shared" si="3"/>
        <v>-10518</v>
      </c>
      <c r="K28" s="165">
        <f t="shared" si="3"/>
        <v>6007</v>
      </c>
      <c r="L28" s="165">
        <f t="shared" si="3"/>
        <v>-9281</v>
      </c>
      <c r="M28" s="165">
        <f t="shared" si="3"/>
        <v>-7822</v>
      </c>
      <c r="N28" s="165">
        <f t="shared" si="3"/>
        <v>12872</v>
      </c>
      <c r="O28" s="165">
        <f t="shared" si="3"/>
        <v>-3905</v>
      </c>
      <c r="P28" s="165">
        <f t="shared" si="3"/>
        <v>-213</v>
      </c>
      <c r="Q28" s="165">
        <f t="shared" si="3"/>
        <v>-5388</v>
      </c>
      <c r="R28" s="539"/>
      <c r="S28" s="541"/>
      <c r="T28" s="4"/>
    </row>
    <row r="29" spans="2:20" ht="13.5" thickBot="1">
      <c r="B29" s="166"/>
      <c r="C29" s="542" t="s">
        <v>255</v>
      </c>
      <c r="D29" s="542"/>
      <c r="E29" s="542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540"/>
      <c r="S29" s="541"/>
      <c r="T29" s="4"/>
    </row>
    <row r="30" spans="19:20" ht="13.5" thickTop="1">
      <c r="S30" s="4"/>
      <c r="T30" s="4"/>
    </row>
    <row r="33" ht="12.75">
      <c r="A33" s="9"/>
    </row>
  </sheetData>
  <mergeCells count="24">
    <mergeCell ref="N1:R1"/>
    <mergeCell ref="B4:R4"/>
    <mergeCell ref="B5:R5"/>
    <mergeCell ref="P8:R8"/>
    <mergeCell ref="C9:E9"/>
    <mergeCell ref="C10:E10"/>
    <mergeCell ref="C11:E11"/>
    <mergeCell ref="C12:E12"/>
    <mergeCell ref="C13:E13"/>
    <mergeCell ref="C14:E14"/>
    <mergeCell ref="C15:E15"/>
    <mergeCell ref="C18:E18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R28:R29"/>
    <mergeCell ref="S28:S29"/>
    <mergeCell ref="C29:E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109"/>
  <sheetViews>
    <sheetView workbookViewId="0" topLeftCell="A1">
      <selection activeCell="H81" sqref="H81"/>
    </sheetView>
  </sheetViews>
  <sheetFormatPr defaultColWidth="9.140625" defaultRowHeight="12.75"/>
  <cols>
    <col min="1" max="1" width="3.7109375" style="0" customWidth="1"/>
    <col min="4" max="4" width="12.8515625" style="0" customWidth="1"/>
    <col min="5" max="5" width="18.421875" style="0" customWidth="1"/>
    <col min="6" max="6" width="10.8515625" style="0" customWidth="1"/>
    <col min="7" max="8" width="10.7109375" style="0" customWidth="1"/>
  </cols>
  <sheetData>
    <row r="3" spans="6:8" ht="12.75">
      <c r="F3" s="311" t="s">
        <v>256</v>
      </c>
      <c r="G3" s="311"/>
      <c r="H3" s="311"/>
    </row>
    <row r="4" spans="6:8" ht="12.75">
      <c r="F4" s="3"/>
      <c r="G4" s="3"/>
      <c r="H4" s="3"/>
    </row>
    <row r="5" spans="6:8" ht="12.75">
      <c r="F5" s="3"/>
      <c r="G5" s="3"/>
      <c r="H5" s="3"/>
    </row>
    <row r="6" ht="12.75">
      <c r="H6" s="1"/>
    </row>
    <row r="7" spans="1:8" ht="12.75">
      <c r="A7" s="312" t="s">
        <v>331</v>
      </c>
      <c r="B7" s="312"/>
      <c r="C7" s="312"/>
      <c r="D7" s="312"/>
      <c r="E7" s="312"/>
      <c r="F7" s="312"/>
      <c r="G7" s="312"/>
      <c r="H7" s="312"/>
    </row>
    <row r="8" spans="1:8" ht="16.5" customHeight="1">
      <c r="A8" s="312" t="s">
        <v>348</v>
      </c>
      <c r="B8" s="312"/>
      <c r="C8" s="312"/>
      <c r="D8" s="312"/>
      <c r="E8" s="312"/>
      <c r="F8" s="312"/>
      <c r="G8" s="312"/>
      <c r="H8" s="31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3:8" ht="12.75">
      <c r="C11" s="2"/>
      <c r="D11" s="2"/>
      <c r="E11" s="2"/>
      <c r="F11" s="2"/>
      <c r="G11" s="2"/>
      <c r="H11" s="2"/>
    </row>
    <row r="12" spans="7:8" ht="13.5" thickBot="1">
      <c r="G12" s="303" t="s">
        <v>0</v>
      </c>
      <c r="H12" s="303"/>
    </row>
    <row r="13" spans="1:8" ht="20.25" customHeight="1" thickTop="1">
      <c r="A13" s="386" t="s">
        <v>1</v>
      </c>
      <c r="B13" s="362" t="s">
        <v>2</v>
      </c>
      <c r="C13" s="362"/>
      <c r="D13" s="362"/>
      <c r="E13" s="362"/>
      <c r="F13" s="342" t="s">
        <v>349</v>
      </c>
      <c r="G13" s="342" t="s">
        <v>328</v>
      </c>
      <c r="H13" s="304" t="s">
        <v>350</v>
      </c>
    </row>
    <row r="14" spans="1:8" ht="12.75">
      <c r="A14" s="387"/>
      <c r="B14" s="363"/>
      <c r="C14" s="363"/>
      <c r="D14" s="363"/>
      <c r="E14" s="363"/>
      <c r="F14" s="343"/>
      <c r="G14" s="343"/>
      <c r="H14" s="299"/>
    </row>
    <row r="15" spans="1:8" ht="16.5" customHeight="1">
      <c r="A15" s="300" t="s">
        <v>257</v>
      </c>
      <c r="B15" s="376"/>
      <c r="C15" s="376"/>
      <c r="D15" s="376"/>
      <c r="E15" s="377"/>
      <c r="F15" s="10"/>
      <c r="G15" s="10"/>
      <c r="H15" s="11"/>
    </row>
    <row r="16" spans="1:8" ht="16.5" customHeight="1">
      <c r="A16" s="12" t="s">
        <v>37</v>
      </c>
      <c r="B16" s="370" t="s">
        <v>28</v>
      </c>
      <c r="C16" s="370"/>
      <c r="D16" s="370"/>
      <c r="E16" s="370"/>
      <c r="F16" s="243">
        <v>48140</v>
      </c>
      <c r="G16" s="243">
        <v>40000</v>
      </c>
      <c r="H16" s="243">
        <v>38000</v>
      </c>
    </row>
    <row r="17" spans="1:8" ht="12.75">
      <c r="A17" s="12" t="s">
        <v>38</v>
      </c>
      <c r="B17" s="370" t="s">
        <v>39</v>
      </c>
      <c r="C17" s="370"/>
      <c r="D17" s="370"/>
      <c r="E17" s="370"/>
      <c r="F17" s="243">
        <v>62164</v>
      </c>
      <c r="G17" s="243">
        <v>53000</v>
      </c>
      <c r="H17" s="243">
        <v>54000</v>
      </c>
    </row>
    <row r="18" spans="1:8" ht="12.75" customHeight="1">
      <c r="A18" s="13" t="s">
        <v>48</v>
      </c>
      <c r="B18" s="370" t="s">
        <v>258</v>
      </c>
      <c r="C18" s="370"/>
      <c r="D18" s="370"/>
      <c r="E18" s="370"/>
      <c r="F18" s="243">
        <v>14930</v>
      </c>
      <c r="G18" s="243">
        <v>14500</v>
      </c>
      <c r="H18" s="243">
        <v>15000</v>
      </c>
    </row>
    <row r="19" spans="1:8" ht="12.75">
      <c r="A19" s="13" t="s">
        <v>59</v>
      </c>
      <c r="B19" s="382" t="s">
        <v>259</v>
      </c>
      <c r="C19" s="382"/>
      <c r="D19" s="382"/>
      <c r="E19" s="382"/>
      <c r="F19" s="243"/>
      <c r="G19" s="243"/>
      <c r="H19" s="243"/>
    </row>
    <row r="20" spans="1:8" ht="12.75">
      <c r="A20" s="13" t="s">
        <v>61</v>
      </c>
      <c r="B20" s="370" t="s">
        <v>260</v>
      </c>
      <c r="C20" s="370"/>
      <c r="D20" s="370"/>
      <c r="E20" s="370"/>
      <c r="F20" s="243">
        <v>18142</v>
      </c>
      <c r="G20" s="243">
        <v>15500</v>
      </c>
      <c r="H20" s="243">
        <v>16500</v>
      </c>
    </row>
    <row r="21" spans="1:8" ht="12.75" customHeight="1">
      <c r="A21" s="12" t="s">
        <v>67</v>
      </c>
      <c r="B21" s="382" t="s">
        <v>261</v>
      </c>
      <c r="C21" s="382"/>
      <c r="D21" s="382"/>
      <c r="E21" s="382"/>
      <c r="F21" s="243"/>
      <c r="G21" s="243"/>
      <c r="H21" s="243"/>
    </row>
    <row r="22" spans="1:8" ht="12.75">
      <c r="A22" s="12" t="s">
        <v>69</v>
      </c>
      <c r="B22" s="168" t="s">
        <v>262</v>
      </c>
      <c r="C22" s="168"/>
      <c r="D22" s="168"/>
      <c r="E22" s="168"/>
      <c r="F22" s="243"/>
      <c r="G22" s="243"/>
      <c r="H22" s="243"/>
    </row>
    <row r="23" spans="1:8" ht="12.75">
      <c r="A23" s="13" t="s">
        <v>70</v>
      </c>
      <c r="B23" s="382" t="s">
        <v>263</v>
      </c>
      <c r="C23" s="382"/>
      <c r="D23" s="382"/>
      <c r="E23" s="382"/>
      <c r="F23" s="243"/>
      <c r="G23" s="243"/>
      <c r="H23" s="243"/>
    </row>
    <row r="24" spans="1:8" ht="12.75">
      <c r="A24" s="13" t="s">
        <v>71</v>
      </c>
      <c r="B24" s="382" t="s">
        <v>264</v>
      </c>
      <c r="C24" s="382"/>
      <c r="D24" s="382"/>
      <c r="E24" s="382"/>
      <c r="F24" s="243"/>
      <c r="G24" s="243"/>
      <c r="H24" s="243"/>
    </row>
    <row r="25" spans="1:8" ht="13.5" thickBot="1">
      <c r="A25" s="169" t="s">
        <v>85</v>
      </c>
      <c r="B25" s="553" t="s">
        <v>265</v>
      </c>
      <c r="C25" s="554"/>
      <c r="D25" s="554"/>
      <c r="E25" s="554"/>
      <c r="F25" s="282">
        <v>72404</v>
      </c>
      <c r="G25" s="282">
        <v>45000</v>
      </c>
      <c r="H25" s="282">
        <v>38000</v>
      </c>
    </row>
    <row r="26" spans="1:8" ht="13.5" thickBot="1">
      <c r="A26" s="170" t="s">
        <v>86</v>
      </c>
      <c r="B26" s="548" t="s">
        <v>266</v>
      </c>
      <c r="C26" s="555"/>
      <c r="D26" s="555"/>
      <c r="E26" s="555"/>
      <c r="F26" s="283">
        <f>SUM(F16:F25)</f>
        <v>215780</v>
      </c>
      <c r="G26" s="283">
        <f>SUM(G16:G25)</f>
        <v>168000</v>
      </c>
      <c r="H26" s="283">
        <f>SUM(H16:H25)</f>
        <v>161500</v>
      </c>
    </row>
    <row r="27" spans="1:8" ht="12.75">
      <c r="A27" s="171" t="s">
        <v>87</v>
      </c>
      <c r="B27" s="434" t="s">
        <v>77</v>
      </c>
      <c r="C27" s="551"/>
      <c r="D27" s="551"/>
      <c r="E27" s="551"/>
      <c r="F27" s="284">
        <v>46016</v>
      </c>
      <c r="G27" s="284">
        <v>42000</v>
      </c>
      <c r="H27" s="284">
        <v>42000</v>
      </c>
    </row>
    <row r="28" spans="1:8" ht="12.75">
      <c r="A28" s="13" t="s">
        <v>88</v>
      </c>
      <c r="B28" s="370" t="s">
        <v>135</v>
      </c>
      <c r="C28" s="370"/>
      <c r="D28" s="370"/>
      <c r="E28" s="370"/>
      <c r="F28" s="243">
        <v>11550</v>
      </c>
      <c r="G28" s="243">
        <v>11000</v>
      </c>
      <c r="H28" s="243">
        <v>11000</v>
      </c>
    </row>
    <row r="29" spans="1:8" ht="12.75">
      <c r="A29" s="13" t="s">
        <v>89</v>
      </c>
      <c r="B29" s="370" t="s">
        <v>267</v>
      </c>
      <c r="C29" s="370"/>
      <c r="D29" s="370"/>
      <c r="E29" s="370"/>
      <c r="F29" s="243">
        <v>71340</v>
      </c>
      <c r="G29" s="243">
        <v>50000</v>
      </c>
      <c r="H29" s="243">
        <v>49700</v>
      </c>
    </row>
    <row r="30" spans="1:8" ht="12.75">
      <c r="A30" s="13" t="s">
        <v>144</v>
      </c>
      <c r="B30" s="382" t="s">
        <v>268</v>
      </c>
      <c r="C30" s="382"/>
      <c r="D30" s="382"/>
      <c r="E30" s="382"/>
      <c r="F30" s="243"/>
      <c r="G30" s="243"/>
      <c r="H30" s="243"/>
    </row>
    <row r="31" spans="1:8" ht="12.75">
      <c r="A31" s="12" t="s">
        <v>145</v>
      </c>
      <c r="B31" s="382" t="s">
        <v>269</v>
      </c>
      <c r="C31" s="382"/>
      <c r="D31" s="382"/>
      <c r="E31" s="382"/>
      <c r="F31" s="243">
        <v>9105</v>
      </c>
      <c r="G31" s="243">
        <v>9000</v>
      </c>
      <c r="H31" s="243">
        <v>8500</v>
      </c>
    </row>
    <row r="32" spans="1:8" ht="12.75">
      <c r="A32" s="12" t="s">
        <v>146</v>
      </c>
      <c r="B32" s="382" t="s">
        <v>270</v>
      </c>
      <c r="C32" s="382"/>
      <c r="D32" s="382"/>
      <c r="E32" s="382"/>
      <c r="F32" s="243"/>
      <c r="G32" s="243"/>
      <c r="H32" s="243"/>
    </row>
    <row r="33" spans="1:8" ht="12.75">
      <c r="A33" s="13" t="s">
        <v>147</v>
      </c>
      <c r="B33" s="546" t="s">
        <v>271</v>
      </c>
      <c r="C33" s="546"/>
      <c r="D33" s="546"/>
      <c r="E33" s="546"/>
      <c r="F33" s="243">
        <v>7170</v>
      </c>
      <c r="G33" s="243">
        <v>5700</v>
      </c>
      <c r="H33" s="243">
        <v>6000</v>
      </c>
    </row>
    <row r="34" spans="1:8" ht="12.75">
      <c r="A34" s="13" t="s">
        <v>148</v>
      </c>
      <c r="B34" s="370" t="s">
        <v>272</v>
      </c>
      <c r="C34" s="370"/>
      <c r="D34" s="370"/>
      <c r="E34" s="370"/>
      <c r="F34" s="243"/>
      <c r="G34" s="243"/>
      <c r="H34" s="243"/>
    </row>
    <row r="35" spans="1:8" ht="12.75">
      <c r="A35" s="13" t="s">
        <v>149</v>
      </c>
      <c r="B35" s="370" t="s">
        <v>273</v>
      </c>
      <c r="C35" s="370"/>
      <c r="D35" s="370"/>
      <c r="E35" s="370"/>
      <c r="F35" s="243"/>
      <c r="G35" s="243"/>
      <c r="H35" s="243"/>
    </row>
    <row r="36" spans="1:8" ht="12.75">
      <c r="A36" s="12" t="s">
        <v>150</v>
      </c>
      <c r="B36" s="370" t="s">
        <v>274</v>
      </c>
      <c r="C36" s="370"/>
      <c r="D36" s="370"/>
      <c r="E36" s="370"/>
      <c r="F36" s="243"/>
      <c r="G36" s="243"/>
      <c r="H36" s="243"/>
    </row>
    <row r="37" spans="1:8" ht="12.75">
      <c r="A37" s="12" t="s">
        <v>151</v>
      </c>
      <c r="B37" s="370" t="s">
        <v>275</v>
      </c>
      <c r="C37" s="370"/>
      <c r="D37" s="370"/>
      <c r="E37" s="370"/>
      <c r="F37" s="243"/>
      <c r="G37" s="243"/>
      <c r="H37" s="243"/>
    </row>
    <row r="38" spans="1:8" ht="13.5" thickBot="1">
      <c r="A38" s="172" t="s">
        <v>152</v>
      </c>
      <c r="B38" s="547" t="s">
        <v>11</v>
      </c>
      <c r="C38" s="547"/>
      <c r="D38" s="547"/>
      <c r="E38" s="547"/>
      <c r="F38" s="282">
        <v>66484</v>
      </c>
      <c r="G38" s="282">
        <v>38000</v>
      </c>
      <c r="H38" s="282">
        <v>38000</v>
      </c>
    </row>
    <row r="39" spans="1:8" ht="13.5" thickBot="1">
      <c r="A39" s="173" t="s">
        <v>153</v>
      </c>
      <c r="B39" s="548" t="s">
        <v>276</v>
      </c>
      <c r="C39" s="548"/>
      <c r="D39" s="548"/>
      <c r="E39" s="548"/>
      <c r="F39" s="174">
        <f>SUM(F27:F38)</f>
        <v>211665</v>
      </c>
      <c r="G39" s="174">
        <f>SUM(G27:G38)</f>
        <v>155700</v>
      </c>
      <c r="H39" s="174">
        <f>SUM(H27:H38)</f>
        <v>155200</v>
      </c>
    </row>
    <row r="40" spans="1:8" ht="12.75">
      <c r="A40" s="68"/>
      <c r="B40" s="552"/>
      <c r="C40" s="552"/>
      <c r="D40" s="552"/>
      <c r="E40" s="552"/>
      <c r="F40" s="68"/>
      <c r="G40" s="68"/>
      <c r="H40" s="68"/>
    </row>
    <row r="41" spans="1:8" ht="12.75">
      <c r="A41" s="68"/>
      <c r="B41" s="552"/>
      <c r="C41" s="552"/>
      <c r="D41" s="552"/>
      <c r="E41" s="552"/>
      <c r="F41" s="68"/>
      <c r="G41" s="68"/>
      <c r="H41" s="68"/>
    </row>
    <row r="42" spans="1:8" ht="12.75">
      <c r="A42" s="68"/>
      <c r="B42" s="68"/>
      <c r="C42" s="68"/>
      <c r="D42" s="68"/>
      <c r="E42" s="68"/>
      <c r="F42" s="68"/>
      <c r="G42" s="68"/>
      <c r="H42" s="68"/>
    </row>
    <row r="43" spans="1:8" ht="12.75">
      <c r="A43" s="68"/>
      <c r="B43" s="68"/>
      <c r="C43" s="68"/>
      <c r="D43" s="68"/>
      <c r="E43" s="68"/>
      <c r="F43" s="68"/>
      <c r="G43" s="68"/>
      <c r="H43" s="68"/>
    </row>
    <row r="44" spans="1:8" ht="12.75">
      <c r="A44" s="68"/>
      <c r="B44" s="68"/>
      <c r="C44" s="68"/>
      <c r="D44" s="68"/>
      <c r="E44" s="68"/>
      <c r="F44" s="68"/>
      <c r="G44" s="68"/>
      <c r="H44" s="68"/>
    </row>
    <row r="45" spans="1:8" ht="12.75">
      <c r="A45" s="68"/>
      <c r="B45" s="68"/>
      <c r="C45" s="68"/>
      <c r="D45" s="68"/>
      <c r="E45" s="68"/>
      <c r="F45" s="68"/>
      <c r="G45" s="68"/>
      <c r="H45" s="68"/>
    </row>
    <row r="46" spans="1:8" ht="12.75">
      <c r="A46" s="68"/>
      <c r="B46" s="68"/>
      <c r="C46" s="68"/>
      <c r="D46" s="68"/>
      <c r="E46" s="68"/>
      <c r="F46" s="68"/>
      <c r="G46" s="68"/>
      <c r="H46" s="68"/>
    </row>
    <row r="47" spans="1:8" ht="12.75">
      <c r="A47" s="68"/>
      <c r="B47" s="68"/>
      <c r="C47" s="68"/>
      <c r="D47" s="68"/>
      <c r="E47" s="68"/>
      <c r="F47" s="68"/>
      <c r="G47" s="68"/>
      <c r="H47" s="68"/>
    </row>
    <row r="48" spans="1:8" ht="12.75">
      <c r="A48" s="68"/>
      <c r="B48" s="68"/>
      <c r="C48" s="68"/>
      <c r="D48" s="68"/>
      <c r="E48" s="68"/>
      <c r="F48" s="68"/>
      <c r="G48" s="68"/>
      <c r="H48" s="68"/>
    </row>
    <row r="49" spans="1:4" ht="12.75">
      <c r="A49" s="68"/>
      <c r="B49" s="68"/>
      <c r="C49" s="68"/>
      <c r="D49" s="68"/>
    </row>
    <row r="50" spans="1:8" ht="12.75">
      <c r="A50" s="68"/>
      <c r="B50" s="68"/>
      <c r="C50" s="68"/>
      <c r="D50" s="68"/>
      <c r="E50" s="68"/>
      <c r="F50" s="68"/>
      <c r="G50" s="68"/>
      <c r="H50" s="68"/>
    </row>
    <row r="51" spans="1:8" ht="12.75">
      <c r="A51" s="68"/>
      <c r="B51" s="68"/>
      <c r="C51" s="68"/>
      <c r="D51" s="68"/>
      <c r="E51" s="68"/>
      <c r="F51" s="68"/>
      <c r="G51" s="68"/>
      <c r="H51" s="68"/>
    </row>
    <row r="52" spans="1:8" ht="12.75">
      <c r="A52" s="68"/>
      <c r="B52" s="68"/>
      <c r="C52" s="68"/>
      <c r="D52" s="68"/>
      <c r="E52" s="68"/>
      <c r="F52" s="68"/>
      <c r="G52" s="68"/>
      <c r="H52" s="68"/>
    </row>
    <row r="53" spans="1:8" ht="12.75">
      <c r="A53" s="68"/>
      <c r="B53" s="68"/>
      <c r="C53" s="68"/>
      <c r="D53" s="68"/>
      <c r="E53" s="68"/>
      <c r="F53" s="68"/>
      <c r="G53" s="68"/>
      <c r="H53" s="68"/>
    </row>
    <row r="54" spans="1:8" ht="12.75">
      <c r="A54" s="68"/>
      <c r="B54" s="68"/>
      <c r="C54" s="68"/>
      <c r="D54" s="68"/>
      <c r="E54" s="68"/>
      <c r="F54" s="68"/>
      <c r="G54" s="68"/>
      <c r="H54" s="68"/>
    </row>
    <row r="55" spans="1:8" ht="12.75">
      <c r="A55" s="552"/>
      <c r="B55" s="552"/>
      <c r="C55" s="552"/>
      <c r="D55" s="552"/>
      <c r="E55" s="552"/>
      <c r="F55" s="552"/>
      <c r="G55" s="552"/>
      <c r="H55" s="552"/>
    </row>
    <row r="56" spans="1:8" ht="12.75">
      <c r="A56" s="68"/>
      <c r="B56" s="68"/>
      <c r="C56" s="68"/>
      <c r="D56" s="68"/>
      <c r="E56" s="68"/>
      <c r="F56" s="68"/>
      <c r="G56" s="68"/>
      <c r="H56" s="68"/>
    </row>
    <row r="57" spans="1:8" ht="12.75">
      <c r="A57" s="68"/>
      <c r="B57" s="68"/>
      <c r="C57" s="68"/>
      <c r="D57" s="68"/>
      <c r="E57" s="68"/>
      <c r="F57" s="68"/>
      <c r="G57" s="68"/>
      <c r="H57" s="68"/>
    </row>
    <row r="58" spans="1:8" ht="12.75">
      <c r="A58" s="68"/>
      <c r="B58" s="68"/>
      <c r="C58" s="68"/>
      <c r="D58" s="68"/>
      <c r="E58" s="68"/>
      <c r="F58" s="68"/>
      <c r="G58" s="68"/>
      <c r="H58" s="68"/>
    </row>
    <row r="59" spans="1:8" ht="12.75">
      <c r="A59" s="68"/>
      <c r="B59" s="68"/>
      <c r="C59" s="68"/>
      <c r="D59" s="68"/>
      <c r="E59" s="68"/>
      <c r="F59" s="68"/>
      <c r="G59" s="68"/>
      <c r="H59" s="68"/>
    </row>
    <row r="60" spans="1:8" ht="12.75">
      <c r="A60" s="68"/>
      <c r="B60" s="68"/>
      <c r="C60" s="68"/>
      <c r="D60" s="68"/>
      <c r="E60" s="402" t="s">
        <v>277</v>
      </c>
      <c r="F60" s="402"/>
      <c r="G60" s="402"/>
      <c r="H60" s="402"/>
    </row>
    <row r="61" spans="1:8" ht="12.75">
      <c r="A61" s="68"/>
      <c r="B61" s="68"/>
      <c r="C61" s="68"/>
      <c r="D61" s="68"/>
      <c r="E61" s="68"/>
      <c r="F61" s="68"/>
      <c r="G61" s="68"/>
      <c r="H61" s="68"/>
    </row>
    <row r="62" spans="1:8" ht="12.75">
      <c r="A62" s="68"/>
      <c r="B62" s="68"/>
      <c r="C62" s="68"/>
      <c r="D62" s="68"/>
      <c r="E62" s="68"/>
      <c r="F62" s="68"/>
      <c r="G62" s="68"/>
      <c r="H62" s="68"/>
    </row>
    <row r="63" ht="13.5" thickBot="1">
      <c r="H63" s="23" t="s">
        <v>0</v>
      </c>
    </row>
    <row r="64" spans="1:8" ht="20.25" customHeight="1" thickTop="1">
      <c r="A64" s="386" t="s">
        <v>1</v>
      </c>
      <c r="B64" s="362" t="s">
        <v>2</v>
      </c>
      <c r="C64" s="362"/>
      <c r="D64" s="362"/>
      <c r="E64" s="362"/>
      <c r="F64" s="342" t="s">
        <v>364</v>
      </c>
      <c r="G64" s="342" t="s">
        <v>328</v>
      </c>
      <c r="H64" s="304" t="s">
        <v>365</v>
      </c>
    </row>
    <row r="65" spans="1:8" ht="12.75">
      <c r="A65" s="387"/>
      <c r="B65" s="363"/>
      <c r="C65" s="363"/>
      <c r="D65" s="363"/>
      <c r="E65" s="363"/>
      <c r="F65" s="343"/>
      <c r="G65" s="343"/>
      <c r="H65" s="299"/>
    </row>
    <row r="66" spans="1:8" ht="12.75">
      <c r="A66" s="364" t="s">
        <v>278</v>
      </c>
      <c r="B66" s="365"/>
      <c r="C66" s="365"/>
      <c r="D66" s="365"/>
      <c r="E66" s="366"/>
      <c r="F66" s="49"/>
      <c r="G66" s="49"/>
      <c r="H66" s="175"/>
    </row>
    <row r="67" spans="1:8" ht="12.75">
      <c r="A67" s="176" t="s">
        <v>154</v>
      </c>
      <c r="B67" s="370" t="s">
        <v>279</v>
      </c>
      <c r="C67" s="370"/>
      <c r="D67" s="370"/>
      <c r="E67" s="370"/>
      <c r="F67" s="246">
        <v>9000</v>
      </c>
      <c r="G67" s="246">
        <v>5000</v>
      </c>
      <c r="H67" s="246">
        <v>3000</v>
      </c>
    </row>
    <row r="68" spans="1:8" ht="12.75">
      <c r="A68" s="177" t="s">
        <v>158</v>
      </c>
      <c r="B68" s="382" t="s">
        <v>280</v>
      </c>
      <c r="C68" s="382"/>
      <c r="D68" s="382"/>
      <c r="E68" s="382"/>
      <c r="F68" s="246"/>
      <c r="G68" s="246"/>
      <c r="H68" s="246"/>
    </row>
    <row r="69" spans="1:8" ht="12.75">
      <c r="A69" s="177" t="s">
        <v>159</v>
      </c>
      <c r="B69" s="382" t="s">
        <v>281</v>
      </c>
      <c r="C69" s="382"/>
      <c r="D69" s="382"/>
      <c r="E69" s="382"/>
      <c r="F69" s="227"/>
      <c r="G69" s="227"/>
      <c r="H69" s="227"/>
    </row>
    <row r="70" spans="1:8" ht="12.75">
      <c r="A70" s="176" t="s">
        <v>160</v>
      </c>
      <c r="B70" s="382" t="s">
        <v>105</v>
      </c>
      <c r="C70" s="382"/>
      <c r="D70" s="382"/>
      <c r="E70" s="382"/>
      <c r="F70" s="227">
        <v>25000</v>
      </c>
      <c r="G70" s="227">
        <v>0</v>
      </c>
      <c r="H70" s="227">
        <v>0</v>
      </c>
    </row>
    <row r="71" spans="1:8" ht="12.75">
      <c r="A71" s="177" t="s">
        <v>161</v>
      </c>
      <c r="B71" s="382" t="s">
        <v>282</v>
      </c>
      <c r="C71" s="382"/>
      <c r="D71" s="382"/>
      <c r="E71" s="382"/>
      <c r="F71" s="227"/>
      <c r="G71" s="227"/>
      <c r="H71" s="227"/>
    </row>
    <row r="72" spans="1:8" ht="12.75">
      <c r="A72" s="177" t="s">
        <v>162</v>
      </c>
      <c r="B72" s="382" t="s">
        <v>283</v>
      </c>
      <c r="C72" s="545"/>
      <c r="D72" s="545"/>
      <c r="E72" s="545"/>
      <c r="F72" s="227"/>
      <c r="G72" s="227"/>
      <c r="H72" s="227"/>
    </row>
    <row r="73" spans="1:8" ht="12.75">
      <c r="A73" s="176" t="s">
        <v>163</v>
      </c>
      <c r="B73" s="370" t="s">
        <v>284</v>
      </c>
      <c r="C73" s="370"/>
      <c r="D73" s="370"/>
      <c r="E73" s="370"/>
      <c r="F73" s="227"/>
      <c r="G73" s="227"/>
      <c r="H73" s="227"/>
    </row>
    <row r="74" spans="1:8" ht="12.75">
      <c r="A74" s="177" t="s">
        <v>164</v>
      </c>
      <c r="B74" s="370" t="s">
        <v>285</v>
      </c>
      <c r="C74" s="545"/>
      <c r="D74" s="545"/>
      <c r="E74" s="545"/>
      <c r="F74" s="227"/>
      <c r="G74" s="227"/>
      <c r="H74" s="227"/>
    </row>
    <row r="75" spans="1:8" ht="12.75">
      <c r="A75" s="177" t="s">
        <v>165</v>
      </c>
      <c r="B75" s="382" t="s">
        <v>286</v>
      </c>
      <c r="C75" s="382"/>
      <c r="D75" s="382"/>
      <c r="E75" s="382"/>
      <c r="F75" s="246">
        <v>420</v>
      </c>
      <c r="G75" s="246">
        <v>200</v>
      </c>
      <c r="H75" s="246">
        <v>200</v>
      </c>
    </row>
    <row r="76" spans="1:8" ht="12.75">
      <c r="A76" s="176" t="s">
        <v>166</v>
      </c>
      <c r="B76" s="382" t="s">
        <v>287</v>
      </c>
      <c r="C76" s="382"/>
      <c r="D76" s="382"/>
      <c r="E76" s="382"/>
      <c r="F76" s="246"/>
      <c r="G76" s="246"/>
      <c r="H76" s="246"/>
    </row>
    <row r="77" spans="1:8" ht="12.75">
      <c r="A77" s="177" t="s">
        <v>167</v>
      </c>
      <c r="B77" s="370" t="s">
        <v>288</v>
      </c>
      <c r="C77" s="370"/>
      <c r="D77" s="370"/>
      <c r="E77" s="370"/>
      <c r="F77" s="243"/>
      <c r="G77" s="243"/>
      <c r="H77" s="243"/>
    </row>
    <row r="78" spans="1:9" ht="13.5" thickBot="1">
      <c r="A78" s="178" t="s">
        <v>168</v>
      </c>
      <c r="B78" s="547" t="s">
        <v>289</v>
      </c>
      <c r="C78" s="547"/>
      <c r="D78" s="547"/>
      <c r="E78" s="547"/>
      <c r="F78" s="282"/>
      <c r="G78" s="282"/>
      <c r="H78" s="282"/>
      <c r="I78" s="4"/>
    </row>
    <row r="79" spans="1:9" ht="13.5" thickBot="1">
      <c r="A79" s="179" t="s">
        <v>169</v>
      </c>
      <c r="B79" s="548" t="s">
        <v>290</v>
      </c>
      <c r="C79" s="549"/>
      <c r="D79" s="549"/>
      <c r="E79" s="549"/>
      <c r="F79" s="283">
        <f>SUM(F66:F78)</f>
        <v>34420</v>
      </c>
      <c r="G79" s="283">
        <f>SUM(G67:G78)</f>
        <v>5200</v>
      </c>
      <c r="H79" s="283">
        <f>SUM(H67:H78)</f>
        <v>3200</v>
      </c>
      <c r="I79" s="4"/>
    </row>
    <row r="80" spans="1:9" ht="12.75">
      <c r="A80" s="180" t="s">
        <v>194</v>
      </c>
      <c r="B80" s="550" t="s">
        <v>291</v>
      </c>
      <c r="C80" s="551"/>
      <c r="D80" s="551"/>
      <c r="E80" s="551"/>
      <c r="F80" s="285">
        <v>29685</v>
      </c>
      <c r="G80" s="285">
        <v>14000</v>
      </c>
      <c r="H80" s="285">
        <v>7000</v>
      </c>
      <c r="I80" s="4"/>
    </row>
    <row r="81" spans="1:8" ht="12.75">
      <c r="A81" s="177" t="s">
        <v>195</v>
      </c>
      <c r="B81" s="382" t="s">
        <v>292</v>
      </c>
      <c r="C81" s="382"/>
      <c r="D81" s="382"/>
      <c r="E81" s="382"/>
      <c r="F81" s="33">
        <v>8350</v>
      </c>
      <c r="G81" s="33">
        <v>3000</v>
      </c>
      <c r="H81" s="33">
        <v>2000</v>
      </c>
    </row>
    <row r="82" spans="1:8" ht="12.75">
      <c r="A82" s="176" t="s">
        <v>196</v>
      </c>
      <c r="B82" s="382" t="s">
        <v>293</v>
      </c>
      <c r="C82" s="382"/>
      <c r="D82" s="382"/>
      <c r="E82" s="382"/>
      <c r="F82" s="33"/>
      <c r="G82" s="33"/>
      <c r="H82" s="33"/>
    </row>
    <row r="83" spans="1:8" ht="12.75">
      <c r="A83" s="177" t="s">
        <v>197</v>
      </c>
      <c r="B83" s="382" t="s">
        <v>116</v>
      </c>
      <c r="C83" s="545"/>
      <c r="D83" s="545"/>
      <c r="E83" s="545"/>
      <c r="F83" s="33"/>
      <c r="G83" s="33"/>
      <c r="H83" s="33"/>
    </row>
    <row r="84" spans="1:8" ht="12.75">
      <c r="A84" s="177" t="s">
        <v>198</v>
      </c>
      <c r="B84" s="370" t="s">
        <v>294</v>
      </c>
      <c r="C84" s="370"/>
      <c r="D84" s="370"/>
      <c r="E84" s="370"/>
      <c r="F84" s="33"/>
      <c r="G84" s="33"/>
      <c r="H84" s="33"/>
    </row>
    <row r="85" spans="1:8" ht="12.75">
      <c r="A85" s="176" t="s">
        <v>199</v>
      </c>
      <c r="B85" s="546" t="s">
        <v>295</v>
      </c>
      <c r="C85" s="546"/>
      <c r="D85" s="546"/>
      <c r="E85" s="546"/>
      <c r="F85" s="33"/>
      <c r="G85" s="33"/>
      <c r="H85" s="33"/>
    </row>
    <row r="86" spans="1:8" ht="12.75">
      <c r="A86" s="177" t="s">
        <v>200</v>
      </c>
      <c r="B86" s="383" t="s">
        <v>296</v>
      </c>
      <c r="C86" s="334"/>
      <c r="D86" s="334"/>
      <c r="E86" s="335"/>
      <c r="F86" s="33">
        <v>500</v>
      </c>
      <c r="G86" s="33">
        <v>500</v>
      </c>
      <c r="H86" s="33">
        <v>500</v>
      </c>
    </row>
    <row r="87" spans="1:8" ht="12.75">
      <c r="A87" s="177" t="s">
        <v>201</v>
      </c>
      <c r="B87" s="383" t="s">
        <v>297</v>
      </c>
      <c r="C87" s="334"/>
      <c r="D87" s="334"/>
      <c r="E87" s="335"/>
      <c r="F87" s="33"/>
      <c r="G87" s="33"/>
      <c r="H87" s="33"/>
    </row>
    <row r="88" spans="1:8" ht="12.75">
      <c r="A88" s="176" t="s">
        <v>202</v>
      </c>
      <c r="B88" s="383" t="s">
        <v>298</v>
      </c>
      <c r="C88" s="301"/>
      <c r="D88" s="301"/>
      <c r="E88" s="302"/>
      <c r="F88" s="33"/>
      <c r="G88" s="33"/>
      <c r="H88" s="33"/>
    </row>
    <row r="89" spans="1:8" ht="12.75">
      <c r="A89" s="177" t="s">
        <v>203</v>
      </c>
      <c r="B89" s="370" t="s">
        <v>299</v>
      </c>
      <c r="C89" s="370"/>
      <c r="D89" s="370"/>
      <c r="E89" s="370"/>
      <c r="F89" s="33"/>
      <c r="G89" s="33"/>
      <c r="H89" s="33"/>
    </row>
    <row r="90" spans="1:8" ht="13.5" thickBot="1">
      <c r="A90" s="181" t="s">
        <v>204</v>
      </c>
      <c r="B90" s="405" t="s">
        <v>11</v>
      </c>
      <c r="C90" s="405"/>
      <c r="D90" s="405"/>
      <c r="E90" s="405"/>
      <c r="F90" s="27"/>
      <c r="G90" s="27"/>
      <c r="H90" s="27"/>
    </row>
    <row r="91" spans="1:8" ht="13.5" thickBot="1">
      <c r="A91" s="182" t="s">
        <v>205</v>
      </c>
      <c r="B91" s="543" t="s">
        <v>300</v>
      </c>
      <c r="C91" s="543"/>
      <c r="D91" s="543"/>
      <c r="E91" s="543"/>
      <c r="F91" s="286">
        <f>SUM(F80:F90)</f>
        <v>38535</v>
      </c>
      <c r="G91" s="286">
        <f>SUM(G80:G90)</f>
        <v>17500</v>
      </c>
      <c r="H91" s="287">
        <f>SUM(H80:H90)</f>
        <v>9500</v>
      </c>
    </row>
    <row r="92" spans="1:8" ht="13.5" thickBot="1">
      <c r="A92" s="183" t="s">
        <v>301</v>
      </c>
      <c r="B92" s="543" t="s">
        <v>302</v>
      </c>
      <c r="C92" s="543"/>
      <c r="D92" s="543"/>
      <c r="E92" s="543"/>
      <c r="F92" s="286">
        <f>SUM(F26,F79)</f>
        <v>250200</v>
      </c>
      <c r="G92" s="286">
        <f>SUM(G26,G79)</f>
        <v>173200</v>
      </c>
      <c r="H92" s="286">
        <f>SUM(H26,H79)</f>
        <v>164700</v>
      </c>
    </row>
    <row r="93" spans="1:8" ht="13.5" thickBot="1">
      <c r="A93" s="184" t="s">
        <v>303</v>
      </c>
      <c r="B93" s="544" t="s">
        <v>304</v>
      </c>
      <c r="C93" s="544"/>
      <c r="D93" s="544"/>
      <c r="E93" s="544"/>
      <c r="F93" s="283">
        <f>SUM(F39,F91)</f>
        <v>250200</v>
      </c>
      <c r="G93" s="283">
        <f>SUM(G39,G91)</f>
        <v>173200</v>
      </c>
      <c r="H93" s="283">
        <f>SUM(H39,H91)</f>
        <v>164700</v>
      </c>
    </row>
    <row r="109" spans="1:8" ht="12.75">
      <c r="A109" s="380"/>
      <c r="B109" s="380"/>
      <c r="C109" s="380"/>
      <c r="D109" s="380"/>
      <c r="E109" s="380"/>
      <c r="F109" s="380"/>
      <c r="G109" s="380"/>
      <c r="H109" s="380"/>
    </row>
  </sheetData>
  <mergeCells count="71">
    <mergeCell ref="F3:H3"/>
    <mergeCell ref="A7:H7"/>
    <mergeCell ref="A8:H8"/>
    <mergeCell ref="G12:H12"/>
    <mergeCell ref="H13:H14"/>
    <mergeCell ref="A15:E15"/>
    <mergeCell ref="B16:E16"/>
    <mergeCell ref="B17:E17"/>
    <mergeCell ref="A13:A14"/>
    <mergeCell ref="B13:E14"/>
    <mergeCell ref="F13:F14"/>
    <mergeCell ref="G13:G14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A55:H55"/>
    <mergeCell ref="E60:H60"/>
    <mergeCell ref="A64:A65"/>
    <mergeCell ref="B64:E65"/>
    <mergeCell ref="F64:F65"/>
    <mergeCell ref="G64:G65"/>
    <mergeCell ref="H64:H65"/>
    <mergeCell ref="A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A109:H109"/>
    <mergeCell ref="B90:E90"/>
    <mergeCell ref="B91:E91"/>
    <mergeCell ref="B92:E92"/>
    <mergeCell ref="B93:E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81"/>
  <sheetViews>
    <sheetView workbookViewId="0" topLeftCell="A46">
      <selection activeCell="A57" sqref="A57:H83"/>
    </sheetView>
  </sheetViews>
  <sheetFormatPr defaultColWidth="9.140625" defaultRowHeight="12.75"/>
  <sheetData>
    <row r="4" spans="6:8" ht="12.75">
      <c r="F4" s="311" t="s">
        <v>33</v>
      </c>
      <c r="G4" s="311"/>
      <c r="H4" s="311"/>
    </row>
    <row r="5" spans="6:8" ht="12.75">
      <c r="F5" s="3"/>
      <c r="G5" s="3"/>
      <c r="H5" s="3"/>
    </row>
    <row r="6" spans="6:8" ht="12.75">
      <c r="F6" s="3"/>
      <c r="G6" s="3"/>
      <c r="H6" s="3"/>
    </row>
    <row r="7" ht="12.75">
      <c r="H7" s="1"/>
    </row>
    <row r="8" spans="1:8" ht="12.75">
      <c r="A8" s="312" t="s">
        <v>331</v>
      </c>
      <c r="B8" s="312"/>
      <c r="C8" s="312"/>
      <c r="D8" s="312"/>
      <c r="E8" s="312"/>
      <c r="F8" s="312"/>
      <c r="G8" s="312"/>
      <c r="H8" s="312"/>
    </row>
    <row r="9" spans="1:8" ht="12.75">
      <c r="A9" s="312" t="s">
        <v>332</v>
      </c>
      <c r="B9" s="312"/>
      <c r="C9" s="312"/>
      <c r="D9" s="312"/>
      <c r="E9" s="312"/>
      <c r="F9" s="312"/>
      <c r="G9" s="312"/>
      <c r="H9" s="31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3:8" ht="12.75">
      <c r="C12" s="2"/>
      <c r="D12" s="2"/>
      <c r="E12" s="2"/>
      <c r="F12" s="2"/>
      <c r="G12" s="2"/>
      <c r="H12" s="2"/>
    </row>
    <row r="13" spans="7:8" ht="13.5" thickBot="1">
      <c r="G13" s="303" t="s">
        <v>0</v>
      </c>
      <c r="H13" s="303"/>
    </row>
    <row r="14" spans="1:8" ht="13.5" thickTop="1">
      <c r="A14" s="336" t="s">
        <v>1</v>
      </c>
      <c r="B14" s="338" t="s">
        <v>2</v>
      </c>
      <c r="C14" s="338"/>
      <c r="D14" s="338"/>
      <c r="E14" s="339"/>
      <c r="F14" s="342" t="s">
        <v>34</v>
      </c>
      <c r="G14" s="342" t="s">
        <v>349</v>
      </c>
      <c r="H14" s="304" t="s">
        <v>35</v>
      </c>
    </row>
    <row r="15" spans="1:8" ht="22.5" customHeight="1">
      <c r="A15" s="337"/>
      <c r="B15" s="340"/>
      <c r="C15" s="340"/>
      <c r="D15" s="340"/>
      <c r="E15" s="341"/>
      <c r="F15" s="343"/>
      <c r="G15" s="343"/>
      <c r="H15" s="299"/>
    </row>
    <row r="16" spans="1:8" ht="12.75">
      <c r="A16" s="300" t="s">
        <v>36</v>
      </c>
      <c r="B16" s="301"/>
      <c r="C16" s="301"/>
      <c r="D16" s="301"/>
      <c r="E16" s="302"/>
      <c r="F16" s="10"/>
      <c r="G16" s="10"/>
      <c r="H16" s="11"/>
    </row>
    <row r="17" spans="1:8" ht="12.75">
      <c r="A17" s="12" t="s">
        <v>37</v>
      </c>
      <c r="B17" s="334" t="s">
        <v>28</v>
      </c>
      <c r="C17" s="334"/>
      <c r="D17" s="334"/>
      <c r="E17" s="335"/>
      <c r="F17" s="238">
        <v>35300</v>
      </c>
      <c r="G17" s="238">
        <v>48140</v>
      </c>
      <c r="H17" s="228">
        <f>G17/F17*100</f>
        <v>136.37393767705382</v>
      </c>
    </row>
    <row r="18" spans="1:8" ht="12.75">
      <c r="A18" s="12" t="s">
        <v>38</v>
      </c>
      <c r="B18" s="334" t="s">
        <v>39</v>
      </c>
      <c r="C18" s="334"/>
      <c r="D18" s="334"/>
      <c r="E18" s="335"/>
      <c r="F18" s="238">
        <f>SUM(F19:F22)</f>
        <v>52877</v>
      </c>
      <c r="G18" s="238">
        <v>62164</v>
      </c>
      <c r="H18" s="229">
        <f>G18/F18*100</f>
        <v>117.56340185714016</v>
      </c>
    </row>
    <row r="19" spans="1:8" ht="12.75">
      <c r="A19" s="13" t="s">
        <v>40</v>
      </c>
      <c r="B19" s="344" t="s">
        <v>41</v>
      </c>
      <c r="C19" s="344"/>
      <c r="D19" s="344"/>
      <c r="E19" s="345"/>
      <c r="F19" s="239"/>
      <c r="G19" s="239"/>
      <c r="H19" s="229"/>
    </row>
    <row r="20" spans="1:8" ht="12.75">
      <c r="A20" s="13" t="s">
        <v>42</v>
      </c>
      <c r="B20" s="344" t="s">
        <v>43</v>
      </c>
      <c r="C20" s="344"/>
      <c r="D20" s="344"/>
      <c r="E20" s="345"/>
      <c r="F20" s="239">
        <v>33800</v>
      </c>
      <c r="G20" s="239">
        <v>41800</v>
      </c>
      <c r="H20" s="231">
        <f aca="true" t="shared" si="0" ref="H20:H39">G20/F20*100</f>
        <v>123.66863905325445</v>
      </c>
    </row>
    <row r="21" spans="1:8" ht="12.75">
      <c r="A21" s="13" t="s">
        <v>44</v>
      </c>
      <c r="B21" s="344" t="s">
        <v>45</v>
      </c>
      <c r="C21" s="344"/>
      <c r="D21" s="344"/>
      <c r="E21" s="345"/>
      <c r="F21" s="239">
        <v>18977</v>
      </c>
      <c r="G21" s="239">
        <v>20064</v>
      </c>
      <c r="H21" s="231">
        <f t="shared" si="0"/>
        <v>105.72798650998578</v>
      </c>
    </row>
    <row r="22" spans="1:8" ht="12.75">
      <c r="A22" s="14" t="s">
        <v>46</v>
      </c>
      <c r="B22" s="346" t="s">
        <v>47</v>
      </c>
      <c r="C22" s="346"/>
      <c r="D22" s="346"/>
      <c r="E22" s="347"/>
      <c r="F22" s="240">
        <v>100</v>
      </c>
      <c r="G22" s="240">
        <v>300</v>
      </c>
      <c r="H22" s="233">
        <f t="shared" si="0"/>
        <v>300</v>
      </c>
    </row>
    <row r="23" spans="1:8" ht="12.75">
      <c r="A23" s="15" t="s">
        <v>48</v>
      </c>
      <c r="B23" s="334" t="s">
        <v>14</v>
      </c>
      <c r="C23" s="334"/>
      <c r="D23" s="334"/>
      <c r="E23" s="335"/>
      <c r="F23" s="238">
        <f>SUM(F24:F28)</f>
        <v>14243</v>
      </c>
      <c r="G23" s="238">
        <v>14930</v>
      </c>
      <c r="H23" s="231">
        <f t="shared" si="0"/>
        <v>104.82342203187531</v>
      </c>
    </row>
    <row r="24" spans="1:8" ht="12.75">
      <c r="A24" s="13" t="s">
        <v>49</v>
      </c>
      <c r="B24" s="344" t="s">
        <v>50</v>
      </c>
      <c r="C24" s="344"/>
      <c r="D24" s="344"/>
      <c r="E24" s="345"/>
      <c r="F24" s="239">
        <v>14243</v>
      </c>
      <c r="G24" s="239">
        <v>14930</v>
      </c>
      <c r="H24" s="229">
        <f t="shared" si="0"/>
        <v>104.82342203187531</v>
      </c>
    </row>
    <row r="25" spans="1:8" ht="12.75">
      <c r="A25" s="13" t="s">
        <v>51</v>
      </c>
      <c r="B25" s="344" t="s">
        <v>52</v>
      </c>
      <c r="C25" s="344"/>
      <c r="D25" s="344"/>
      <c r="E25" s="345"/>
      <c r="F25" s="239"/>
      <c r="G25" s="239"/>
      <c r="H25" s="231"/>
    </row>
    <row r="26" spans="1:8" ht="12.75">
      <c r="A26" s="13" t="s">
        <v>53</v>
      </c>
      <c r="B26" s="344" t="s">
        <v>54</v>
      </c>
      <c r="C26" s="348"/>
      <c r="D26" s="348"/>
      <c r="E26" s="349"/>
      <c r="F26" s="230"/>
      <c r="G26" s="230"/>
      <c r="H26" s="231"/>
    </row>
    <row r="27" spans="1:8" ht="12.75">
      <c r="A27" s="13" t="s">
        <v>55</v>
      </c>
      <c r="B27" s="344" t="s">
        <v>56</v>
      </c>
      <c r="C27" s="348"/>
      <c r="D27" s="348"/>
      <c r="E27" s="349"/>
      <c r="F27" s="230"/>
      <c r="G27" s="230"/>
      <c r="H27" s="231"/>
    </row>
    <row r="28" spans="1:8" ht="12.75">
      <c r="A28" s="13" t="s">
        <v>57</v>
      </c>
      <c r="B28" s="346" t="s">
        <v>58</v>
      </c>
      <c r="C28" s="350"/>
      <c r="D28" s="350"/>
      <c r="E28" s="351"/>
      <c r="F28" s="230"/>
      <c r="G28" s="230"/>
      <c r="H28" s="233"/>
    </row>
    <row r="29" spans="1:8" ht="12.75">
      <c r="A29" s="15" t="s">
        <v>59</v>
      </c>
      <c r="B29" s="334" t="s">
        <v>60</v>
      </c>
      <c r="C29" s="334"/>
      <c r="D29" s="334"/>
      <c r="E29" s="335"/>
      <c r="F29" s="227"/>
      <c r="G29" s="227"/>
      <c r="H29" s="233"/>
    </row>
    <row r="30" spans="1:8" ht="12.75">
      <c r="A30" s="16" t="s">
        <v>61</v>
      </c>
      <c r="B30" s="352" t="s">
        <v>15</v>
      </c>
      <c r="C30" s="352"/>
      <c r="D30" s="352"/>
      <c r="E30" s="353"/>
      <c r="F30" s="234">
        <f>SUM(F31:F33)</f>
        <v>41713</v>
      </c>
      <c r="G30" s="234">
        <v>43142</v>
      </c>
      <c r="H30" s="229">
        <f t="shared" si="0"/>
        <v>103.42579052094072</v>
      </c>
    </row>
    <row r="31" spans="1:8" ht="12.75">
      <c r="A31" s="17" t="s">
        <v>62</v>
      </c>
      <c r="B31" s="354" t="s">
        <v>63</v>
      </c>
      <c r="C31" s="354"/>
      <c r="D31" s="354"/>
      <c r="E31" s="355"/>
      <c r="F31" s="235">
        <v>15463</v>
      </c>
      <c r="G31" s="235">
        <v>18142</v>
      </c>
      <c r="H31" s="229">
        <f t="shared" si="0"/>
        <v>117.32522796352585</v>
      </c>
    </row>
    <row r="32" spans="1:8" ht="12.75">
      <c r="A32" s="13"/>
      <c r="B32" s="344" t="s">
        <v>64</v>
      </c>
      <c r="C32" s="344"/>
      <c r="D32" s="344"/>
      <c r="E32" s="345"/>
      <c r="F32" s="230"/>
      <c r="G32" s="230"/>
      <c r="H32" s="229"/>
    </row>
    <row r="33" spans="1:8" ht="12.75">
      <c r="A33" s="13" t="s">
        <v>65</v>
      </c>
      <c r="B33" s="344" t="s">
        <v>66</v>
      </c>
      <c r="C33" s="344"/>
      <c r="D33" s="344"/>
      <c r="E33" s="345"/>
      <c r="F33" s="230">
        <v>26250</v>
      </c>
      <c r="G33" s="230">
        <v>25000</v>
      </c>
      <c r="H33" s="229">
        <f t="shared" si="0"/>
        <v>95.23809523809523</v>
      </c>
    </row>
    <row r="34" spans="1:8" ht="12.75">
      <c r="A34" s="15" t="s">
        <v>67</v>
      </c>
      <c r="B34" s="356" t="s">
        <v>318</v>
      </c>
      <c r="C34" s="356"/>
      <c r="D34" s="356"/>
      <c r="E34" s="357"/>
      <c r="F34" s="227">
        <v>9000</v>
      </c>
      <c r="G34" s="227">
        <v>9000</v>
      </c>
      <c r="H34" s="229">
        <f t="shared" si="0"/>
        <v>100</v>
      </c>
    </row>
    <row r="35" spans="1:8" ht="12.75">
      <c r="A35" s="16" t="s">
        <v>69</v>
      </c>
      <c r="B35" s="334" t="s">
        <v>29</v>
      </c>
      <c r="C35" s="334"/>
      <c r="D35" s="334"/>
      <c r="E35" s="335"/>
      <c r="F35" s="227">
        <v>225</v>
      </c>
      <c r="G35" s="227">
        <v>420</v>
      </c>
      <c r="H35" s="228">
        <f t="shared" si="0"/>
        <v>186.66666666666666</v>
      </c>
    </row>
    <row r="36" spans="1:8" ht="12.75">
      <c r="A36" s="15" t="s">
        <v>70</v>
      </c>
      <c r="B36" s="334" t="s">
        <v>31</v>
      </c>
      <c r="C36" s="334"/>
      <c r="D36" s="334"/>
      <c r="E36" s="335"/>
      <c r="F36" s="227"/>
      <c r="G36" s="227"/>
      <c r="H36" s="229"/>
    </row>
    <row r="37" spans="1:8" ht="12.75">
      <c r="A37" s="18" t="s">
        <v>71</v>
      </c>
      <c r="B37" s="358" t="s">
        <v>72</v>
      </c>
      <c r="C37" s="358"/>
      <c r="D37" s="358"/>
      <c r="E37" s="359"/>
      <c r="F37" s="230"/>
      <c r="G37" s="230"/>
      <c r="H37" s="229"/>
    </row>
    <row r="38" spans="1:8" ht="12.75">
      <c r="A38" s="16"/>
      <c r="B38" s="352" t="s">
        <v>73</v>
      </c>
      <c r="C38" s="352"/>
      <c r="D38" s="352"/>
      <c r="E38" s="353"/>
      <c r="F38" s="232">
        <v>47003</v>
      </c>
      <c r="G38" s="232">
        <v>72404</v>
      </c>
      <c r="H38" s="233">
        <f t="shared" si="0"/>
        <v>154.04123141076101</v>
      </c>
    </row>
    <row r="39" spans="1:8" ht="13.5" thickBot="1">
      <c r="A39" s="19"/>
      <c r="B39" s="360" t="s">
        <v>74</v>
      </c>
      <c r="C39" s="360"/>
      <c r="D39" s="360"/>
      <c r="E39" s="361"/>
      <c r="F39" s="236">
        <f>SUM(F17,F18,F23,F29,F30,F34,F35,F38)</f>
        <v>200361</v>
      </c>
      <c r="G39" s="236">
        <f>SUM(G17,G18,G23,G29,G30,G34,G35,G38)</f>
        <v>250200</v>
      </c>
      <c r="H39" s="237">
        <f t="shared" si="0"/>
        <v>124.87460134457305</v>
      </c>
    </row>
    <row r="40" spans="1:8" ht="13.5" thickTop="1">
      <c r="A40" s="20"/>
      <c r="B40" s="21"/>
      <c r="C40" s="21"/>
      <c r="D40" s="21"/>
      <c r="E40" s="21"/>
      <c r="F40" s="4"/>
      <c r="G40" s="4"/>
      <c r="H40" s="4"/>
    </row>
    <row r="41" spans="1:8" ht="12.75">
      <c r="A41" s="20"/>
      <c r="B41" s="21"/>
      <c r="C41" s="21"/>
      <c r="D41" s="21"/>
      <c r="E41" s="21"/>
      <c r="F41" s="4"/>
      <c r="G41" s="4"/>
      <c r="H41" s="4"/>
    </row>
    <row r="42" spans="1:8" ht="12.75">
      <c r="A42" s="20"/>
      <c r="B42" s="21"/>
      <c r="C42" s="21"/>
      <c r="D42" s="21"/>
      <c r="E42" s="21"/>
      <c r="F42" s="4"/>
      <c r="G42" s="4"/>
      <c r="H42" s="4"/>
    </row>
    <row r="43" spans="1:8" ht="12.75">
      <c r="A43" s="20"/>
      <c r="B43" s="21"/>
      <c r="C43" s="21"/>
      <c r="D43" s="21"/>
      <c r="E43" s="21"/>
      <c r="F43" s="4"/>
      <c r="G43" s="4"/>
      <c r="H43" s="4"/>
    </row>
    <row r="44" spans="1:8" ht="12.75">
      <c r="A44" s="20"/>
      <c r="B44" s="21"/>
      <c r="C44" s="21"/>
      <c r="D44" s="21"/>
      <c r="E44" s="21"/>
      <c r="F44" s="4"/>
      <c r="G44" s="4"/>
      <c r="H44" s="4"/>
    </row>
    <row r="45" spans="1:8" ht="12.75">
      <c r="A45" s="20"/>
      <c r="B45" s="21"/>
      <c r="C45" s="21"/>
      <c r="D45" s="21"/>
      <c r="E45" s="21"/>
      <c r="F45" s="4"/>
      <c r="G45" s="4"/>
      <c r="H45" s="4"/>
    </row>
    <row r="46" spans="1:8" ht="12.75">
      <c r="A46" s="20"/>
      <c r="B46" s="21"/>
      <c r="C46" s="21"/>
      <c r="D46" s="21"/>
      <c r="E46" s="21"/>
      <c r="F46" s="4"/>
      <c r="G46" s="4"/>
      <c r="H46" s="4"/>
    </row>
    <row r="47" spans="1:8" ht="12.75">
      <c r="A47" s="20"/>
      <c r="B47" s="21"/>
      <c r="C47" s="21"/>
      <c r="D47" s="21"/>
      <c r="E47" s="21"/>
      <c r="F47" s="4"/>
      <c r="G47" s="4"/>
      <c r="H47" s="4"/>
    </row>
    <row r="48" spans="1:8" ht="12.75">
      <c r="A48" s="20"/>
      <c r="B48" s="21"/>
      <c r="C48" s="21"/>
      <c r="D48" s="21"/>
      <c r="E48" s="21"/>
      <c r="F48" s="4"/>
      <c r="G48" s="4"/>
      <c r="H48" s="4"/>
    </row>
    <row r="49" spans="1:8" ht="12.75">
      <c r="A49" s="20"/>
      <c r="B49" s="21"/>
      <c r="C49" s="21"/>
      <c r="D49" s="21"/>
      <c r="E49" s="21"/>
      <c r="F49" s="4"/>
      <c r="G49" s="4"/>
      <c r="H49" s="4"/>
    </row>
    <row r="50" spans="1:8" ht="12.75">
      <c r="A50" s="20"/>
      <c r="B50" s="21"/>
      <c r="C50" s="21"/>
      <c r="D50" s="21"/>
      <c r="E50" s="21"/>
      <c r="F50" s="4"/>
      <c r="G50" s="4"/>
      <c r="H50" s="4"/>
    </row>
    <row r="51" spans="1:8" ht="12.75">
      <c r="A51" s="20"/>
      <c r="B51" s="21"/>
      <c r="C51" s="21"/>
      <c r="D51" s="21"/>
      <c r="E51" s="21"/>
      <c r="F51" s="4"/>
      <c r="G51" s="4"/>
      <c r="H51" s="4"/>
    </row>
    <row r="52" spans="1:8" ht="12.75">
      <c r="A52" s="20"/>
      <c r="B52" s="21"/>
      <c r="C52" s="21"/>
      <c r="D52" s="21"/>
      <c r="E52" s="21"/>
      <c r="F52" s="4"/>
      <c r="G52" s="4"/>
      <c r="H52" s="4"/>
    </row>
    <row r="53" spans="1:8" ht="12.75">
      <c r="A53" s="20"/>
      <c r="B53" s="21"/>
      <c r="C53" s="21"/>
      <c r="D53" s="21"/>
      <c r="E53" s="21"/>
      <c r="F53" s="4"/>
      <c r="G53" s="4"/>
      <c r="H53" s="4"/>
    </row>
    <row r="56" spans="5:8" ht="12.75">
      <c r="E56" s="1"/>
      <c r="F56" s="3"/>
      <c r="G56" s="3"/>
      <c r="H56" s="22"/>
    </row>
    <row r="57" ht="12.75">
      <c r="H57" s="3" t="s">
        <v>75</v>
      </c>
    </row>
    <row r="59" ht="13.5" thickBot="1">
      <c r="H59" s="23" t="s">
        <v>0</v>
      </c>
    </row>
    <row r="60" spans="1:8" ht="13.5" thickTop="1">
      <c r="A60" s="336" t="s">
        <v>1</v>
      </c>
      <c r="B60" s="339" t="s">
        <v>2</v>
      </c>
      <c r="C60" s="362"/>
      <c r="D60" s="362"/>
      <c r="E60" s="362"/>
      <c r="F60" s="342" t="s">
        <v>34</v>
      </c>
      <c r="G60" s="342" t="s">
        <v>349</v>
      </c>
      <c r="H60" s="304" t="s">
        <v>35</v>
      </c>
    </row>
    <row r="61" spans="1:8" ht="24" customHeight="1">
      <c r="A61" s="337"/>
      <c r="B61" s="341"/>
      <c r="C61" s="363"/>
      <c r="D61" s="363"/>
      <c r="E61" s="363"/>
      <c r="F61" s="343"/>
      <c r="G61" s="343"/>
      <c r="H61" s="299"/>
    </row>
    <row r="62" spans="1:8" ht="12.75">
      <c r="A62" s="364" t="s">
        <v>76</v>
      </c>
      <c r="B62" s="365"/>
      <c r="C62" s="365"/>
      <c r="D62" s="365"/>
      <c r="E62" s="366"/>
      <c r="F62" s="24"/>
      <c r="G62" s="24"/>
      <c r="H62" s="25"/>
    </row>
    <row r="63" spans="1:8" ht="12.75">
      <c r="A63" s="26"/>
      <c r="B63" s="334" t="s">
        <v>17</v>
      </c>
      <c r="C63" s="334"/>
      <c r="D63" s="334"/>
      <c r="E63" s="335"/>
      <c r="F63" s="27">
        <f>SUM(F64:F68)</f>
        <v>124195</v>
      </c>
      <c r="G63" s="27">
        <f>SUM(G64:G68)</f>
        <v>144681</v>
      </c>
      <c r="H63" s="28">
        <f>G63/F63*100</f>
        <v>116.49502798019245</v>
      </c>
    </row>
    <row r="64" spans="1:8" ht="12.75">
      <c r="A64" s="29" t="s">
        <v>37</v>
      </c>
      <c r="B64" s="355" t="s">
        <v>77</v>
      </c>
      <c r="C64" s="367"/>
      <c r="D64" s="367"/>
      <c r="E64" s="367"/>
      <c r="F64" s="185">
        <v>41717</v>
      </c>
      <c r="G64" s="185">
        <v>46016</v>
      </c>
      <c r="H64" s="28">
        <f aca="true" t="shared" si="1" ref="H64:H81">G64/F64*100</f>
        <v>110.30515137713641</v>
      </c>
    </row>
    <row r="65" spans="1:8" ht="12.75">
      <c r="A65" s="30" t="s">
        <v>38</v>
      </c>
      <c r="B65" s="345" t="s">
        <v>78</v>
      </c>
      <c r="C65" s="368"/>
      <c r="D65" s="368"/>
      <c r="E65" s="368"/>
      <c r="F65" s="186">
        <v>11175</v>
      </c>
      <c r="G65" s="186">
        <v>11550</v>
      </c>
      <c r="H65" s="187">
        <f t="shared" si="1"/>
        <v>103.35570469798658</v>
      </c>
    </row>
    <row r="66" spans="1:8" ht="12.75">
      <c r="A66" s="13" t="s">
        <v>48</v>
      </c>
      <c r="B66" s="345" t="s">
        <v>79</v>
      </c>
      <c r="C66" s="368"/>
      <c r="D66" s="368"/>
      <c r="E66" s="368"/>
      <c r="F66" s="186">
        <v>56220</v>
      </c>
      <c r="G66" s="186">
        <v>71340</v>
      </c>
      <c r="H66" s="187">
        <f t="shared" si="1"/>
        <v>126.89434364994663</v>
      </c>
    </row>
    <row r="67" spans="1:8" ht="12.75">
      <c r="A67" s="13" t="s">
        <v>59</v>
      </c>
      <c r="B67" s="345" t="s">
        <v>80</v>
      </c>
      <c r="C67" s="368"/>
      <c r="D67" s="368"/>
      <c r="E67" s="368"/>
      <c r="F67" s="186">
        <v>5676</v>
      </c>
      <c r="G67" s="186">
        <v>5870</v>
      </c>
      <c r="H67" s="187">
        <f t="shared" si="1"/>
        <v>103.41789992952783</v>
      </c>
    </row>
    <row r="68" spans="1:8" ht="12.75">
      <c r="A68" s="13" t="s">
        <v>61</v>
      </c>
      <c r="B68" s="345" t="s">
        <v>310</v>
      </c>
      <c r="C68" s="369"/>
      <c r="D68" s="369"/>
      <c r="E68" s="369"/>
      <c r="F68" s="186">
        <v>9407</v>
      </c>
      <c r="G68" s="186">
        <v>9905</v>
      </c>
      <c r="H68" s="189">
        <f t="shared" si="1"/>
        <v>105.29393005208887</v>
      </c>
    </row>
    <row r="69" spans="1:8" ht="12.75">
      <c r="A69" s="32"/>
      <c r="B69" s="335" t="s">
        <v>18</v>
      </c>
      <c r="C69" s="370"/>
      <c r="D69" s="370"/>
      <c r="E69" s="370"/>
      <c r="F69" s="33">
        <f>SUM(F70:F72)</f>
        <v>20750</v>
      </c>
      <c r="G69" s="33">
        <f>SUM(G70:G72)</f>
        <v>38535</v>
      </c>
      <c r="H69" s="187">
        <f t="shared" si="1"/>
        <v>185.71084337349396</v>
      </c>
    </row>
    <row r="70" spans="1:8" ht="12.75">
      <c r="A70" s="29" t="s">
        <v>67</v>
      </c>
      <c r="B70" s="359" t="s">
        <v>82</v>
      </c>
      <c r="C70" s="371"/>
      <c r="D70" s="371"/>
      <c r="E70" s="371"/>
      <c r="F70" s="185">
        <v>16125</v>
      </c>
      <c r="G70" s="185">
        <v>29685</v>
      </c>
      <c r="H70" s="28">
        <f t="shared" si="1"/>
        <v>184.09302325581396</v>
      </c>
    </row>
    <row r="71" spans="1:8" ht="12.75">
      <c r="A71" s="30" t="s">
        <v>69</v>
      </c>
      <c r="B71" s="344" t="s">
        <v>83</v>
      </c>
      <c r="C71" s="344"/>
      <c r="D71" s="344"/>
      <c r="E71" s="345"/>
      <c r="F71" s="186">
        <v>4125</v>
      </c>
      <c r="G71" s="186">
        <v>8350</v>
      </c>
      <c r="H71" s="187">
        <f t="shared" si="1"/>
        <v>202.42424242424244</v>
      </c>
    </row>
    <row r="72" spans="1:8" ht="12.75">
      <c r="A72" s="30" t="s">
        <v>70</v>
      </c>
      <c r="B72" s="345" t="s">
        <v>84</v>
      </c>
      <c r="C72" s="368"/>
      <c r="D72" s="368"/>
      <c r="E72" s="368"/>
      <c r="F72" s="188">
        <v>500</v>
      </c>
      <c r="G72" s="188">
        <v>500</v>
      </c>
      <c r="H72" s="189">
        <f t="shared" si="1"/>
        <v>100</v>
      </c>
    </row>
    <row r="73" spans="1:8" ht="12.75">
      <c r="A73" s="32" t="s">
        <v>71</v>
      </c>
      <c r="B73" s="334" t="s">
        <v>32</v>
      </c>
      <c r="C73" s="334"/>
      <c r="D73" s="334"/>
      <c r="E73" s="335"/>
      <c r="F73" s="33">
        <v>500</v>
      </c>
      <c r="G73" s="33">
        <v>500</v>
      </c>
      <c r="H73" s="187">
        <f t="shared" si="1"/>
        <v>100</v>
      </c>
    </row>
    <row r="74" spans="1:8" ht="12.75">
      <c r="A74" s="32" t="s">
        <v>85</v>
      </c>
      <c r="B74" s="334" t="s">
        <v>19</v>
      </c>
      <c r="C74" s="301"/>
      <c r="D74" s="301"/>
      <c r="E74" s="302"/>
      <c r="F74" s="33"/>
      <c r="G74" s="33"/>
      <c r="H74" s="28"/>
    </row>
    <row r="75" spans="1:8" ht="12.75">
      <c r="A75" s="32"/>
      <c r="B75" s="334" t="s">
        <v>11</v>
      </c>
      <c r="C75" s="334"/>
      <c r="D75" s="334"/>
      <c r="E75" s="335"/>
      <c r="F75" s="33">
        <v>54916</v>
      </c>
      <c r="G75" s="33">
        <v>66484</v>
      </c>
      <c r="H75" s="28">
        <f t="shared" si="1"/>
        <v>121.06489911865394</v>
      </c>
    </row>
    <row r="76" spans="1:8" ht="12.75">
      <c r="A76" s="30" t="s">
        <v>86</v>
      </c>
      <c r="B76" s="358" t="s">
        <v>25</v>
      </c>
      <c r="C76" s="376"/>
      <c r="D76" s="376"/>
      <c r="E76" s="377"/>
      <c r="F76" s="186">
        <v>54916</v>
      </c>
      <c r="G76" s="186">
        <v>66484</v>
      </c>
      <c r="H76" s="28">
        <f t="shared" si="1"/>
        <v>121.06489911865394</v>
      </c>
    </row>
    <row r="77" spans="1:8" ht="12.75">
      <c r="A77" s="30" t="s">
        <v>87</v>
      </c>
      <c r="B77" s="345" t="s">
        <v>26</v>
      </c>
      <c r="C77" s="368"/>
      <c r="D77" s="368"/>
      <c r="E77" s="368"/>
      <c r="F77" s="186"/>
      <c r="G77" s="186"/>
      <c r="H77" s="187"/>
    </row>
    <row r="78" spans="1:8" ht="12.75">
      <c r="A78" s="34" t="s">
        <v>88</v>
      </c>
      <c r="B78" s="346" t="s">
        <v>27</v>
      </c>
      <c r="C78" s="346"/>
      <c r="D78" s="346"/>
      <c r="E78" s="347"/>
      <c r="F78" s="188"/>
      <c r="G78" s="188"/>
      <c r="H78" s="189"/>
    </row>
    <row r="79" spans="1:8" ht="12.75">
      <c r="A79" s="35" t="s">
        <v>89</v>
      </c>
      <c r="B79" s="378" t="s">
        <v>21</v>
      </c>
      <c r="C79" s="301"/>
      <c r="D79" s="301"/>
      <c r="E79" s="302"/>
      <c r="F79" s="33"/>
      <c r="G79" s="33"/>
      <c r="H79" s="187"/>
    </row>
    <row r="80" spans="1:8" ht="12.75">
      <c r="A80" s="30"/>
      <c r="B80" s="372" t="s">
        <v>90</v>
      </c>
      <c r="C80" s="373"/>
      <c r="D80" s="373"/>
      <c r="E80" s="373"/>
      <c r="F80" s="31">
        <f>SUM(F63,F69,F73,F75)</f>
        <v>200361</v>
      </c>
      <c r="G80" s="31">
        <f>SUM(G63,G69,G73,G75)</f>
        <v>250200</v>
      </c>
      <c r="H80" s="190">
        <f t="shared" si="1"/>
        <v>124.87460134457305</v>
      </c>
    </row>
    <row r="81" spans="1:8" ht="13.5" thickBot="1">
      <c r="A81" s="36"/>
      <c r="B81" s="374" t="s">
        <v>91</v>
      </c>
      <c r="C81" s="374"/>
      <c r="D81" s="374"/>
      <c r="E81" s="375"/>
      <c r="F81" s="37">
        <v>20</v>
      </c>
      <c r="G81" s="37">
        <v>20</v>
      </c>
      <c r="H81" s="38">
        <f t="shared" si="1"/>
        <v>100</v>
      </c>
    </row>
    <row r="82" ht="13.5" thickTop="1"/>
  </sheetData>
  <mergeCells count="58">
    <mergeCell ref="B80:E80"/>
    <mergeCell ref="B81:E81"/>
    <mergeCell ref="B76:E76"/>
    <mergeCell ref="B77:E77"/>
    <mergeCell ref="B78:E78"/>
    <mergeCell ref="B79:E79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G60:G61"/>
    <mergeCell ref="H60:H61"/>
    <mergeCell ref="A62:E62"/>
    <mergeCell ref="B63:E63"/>
    <mergeCell ref="B39:E39"/>
    <mergeCell ref="A60:A61"/>
    <mergeCell ref="B60:E61"/>
    <mergeCell ref="F60:F61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H14:H15"/>
    <mergeCell ref="A16:E16"/>
    <mergeCell ref="B17:E17"/>
    <mergeCell ref="B18:E18"/>
    <mergeCell ref="A14:A15"/>
    <mergeCell ref="B14:E15"/>
    <mergeCell ref="F14:F15"/>
    <mergeCell ref="G14:G15"/>
    <mergeCell ref="F4:H4"/>
    <mergeCell ref="A8:H8"/>
    <mergeCell ref="A9:H9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43">
      <selection activeCell="A58" sqref="A58:H79"/>
    </sheetView>
  </sheetViews>
  <sheetFormatPr defaultColWidth="9.140625" defaultRowHeight="12.75"/>
  <cols>
    <col min="1" max="1" width="3.7109375" style="0" customWidth="1"/>
    <col min="5" max="5" width="18.00390625" style="0" customWidth="1"/>
    <col min="6" max="7" width="12.8515625" style="0" bestFit="1" customWidth="1"/>
  </cols>
  <sheetData>
    <row r="1" spans="1:9" ht="12.75">
      <c r="A1" s="40"/>
      <c r="B1" s="40"/>
      <c r="C1" s="40"/>
      <c r="D1" s="40"/>
      <c r="E1" s="399" t="s">
        <v>92</v>
      </c>
      <c r="F1" s="399"/>
      <c r="G1" s="399"/>
      <c r="H1" s="399"/>
      <c r="I1" s="42"/>
    </row>
    <row r="2" spans="1:9" ht="12.75">
      <c r="A2" s="40"/>
      <c r="B2" s="40"/>
      <c r="C2" s="40"/>
      <c r="D2" s="40"/>
      <c r="E2" s="41"/>
      <c r="F2" s="41"/>
      <c r="G2" s="41"/>
      <c r="H2" s="41"/>
      <c r="I2" s="42"/>
    </row>
    <row r="3" spans="1:9" ht="12.75">
      <c r="A3" s="40"/>
      <c r="B3" s="40"/>
      <c r="C3" s="40"/>
      <c r="D3" s="40"/>
      <c r="E3" s="41"/>
      <c r="F3" s="41"/>
      <c r="G3" s="41"/>
      <c r="H3" s="41"/>
      <c r="I3" s="42"/>
    </row>
    <row r="4" spans="1:9" ht="12.75">
      <c r="A4" s="40"/>
      <c r="B4" s="40"/>
      <c r="C4" s="40"/>
      <c r="D4" s="40"/>
      <c r="E4" s="40"/>
      <c r="F4" s="40"/>
      <c r="G4" s="40"/>
      <c r="H4" s="43"/>
      <c r="I4" s="1"/>
    </row>
    <row r="5" spans="1:9" ht="12.75">
      <c r="A5" s="400" t="s">
        <v>331</v>
      </c>
      <c r="B5" s="400"/>
      <c r="C5" s="400"/>
      <c r="D5" s="400"/>
      <c r="E5" s="400"/>
      <c r="F5" s="400"/>
      <c r="G5" s="400"/>
      <c r="H5" s="400"/>
      <c r="I5" s="45"/>
    </row>
    <row r="6" spans="1:9" ht="16.5" customHeight="1">
      <c r="A6" s="400" t="s">
        <v>333</v>
      </c>
      <c r="B6" s="400"/>
      <c r="C6" s="400"/>
      <c r="D6" s="400"/>
      <c r="E6" s="400"/>
      <c r="F6" s="400"/>
      <c r="G6" s="400"/>
      <c r="H6" s="400"/>
      <c r="I6" s="45"/>
    </row>
    <row r="7" spans="1:9" ht="12.75">
      <c r="A7" s="44"/>
      <c r="B7" s="44"/>
      <c r="C7" s="44"/>
      <c r="D7" s="44"/>
      <c r="E7" s="44"/>
      <c r="F7" s="44"/>
      <c r="G7" s="44"/>
      <c r="H7" s="44"/>
      <c r="I7" s="45"/>
    </row>
    <row r="8" spans="1:8" ht="12.75">
      <c r="A8" s="40"/>
      <c r="B8" s="44"/>
      <c r="C8" s="44"/>
      <c r="D8" s="44"/>
      <c r="E8" s="44"/>
      <c r="F8" s="44"/>
      <c r="G8" s="44"/>
      <c r="H8" s="44"/>
    </row>
    <row r="9" spans="1:8" ht="12.75">
      <c r="A9" s="40"/>
      <c r="B9" s="40"/>
      <c r="C9" s="44"/>
      <c r="D9" s="44"/>
      <c r="E9" s="44"/>
      <c r="F9" s="44"/>
      <c r="G9" s="44"/>
      <c r="H9" s="44"/>
    </row>
    <row r="10" spans="1:8" ht="13.5" thickBot="1">
      <c r="A10" s="40"/>
      <c r="B10" s="40"/>
      <c r="C10" s="40"/>
      <c r="D10" s="40"/>
      <c r="E10" s="40"/>
      <c r="F10" s="40"/>
      <c r="G10" s="401" t="s">
        <v>0</v>
      </c>
      <c r="H10" s="401"/>
    </row>
    <row r="11" spans="1:8" ht="18" customHeight="1" thickTop="1">
      <c r="A11" s="386" t="s">
        <v>1</v>
      </c>
      <c r="B11" s="362" t="s">
        <v>2</v>
      </c>
      <c r="C11" s="362"/>
      <c r="D11" s="362"/>
      <c r="E11" s="362"/>
      <c r="F11" s="342" t="s">
        <v>34</v>
      </c>
      <c r="G11" s="342" t="s">
        <v>349</v>
      </c>
      <c r="H11" s="304" t="s">
        <v>35</v>
      </c>
    </row>
    <row r="12" spans="1:8" ht="18" customHeight="1">
      <c r="A12" s="387"/>
      <c r="B12" s="363"/>
      <c r="C12" s="363"/>
      <c r="D12" s="363"/>
      <c r="E12" s="363"/>
      <c r="F12" s="343"/>
      <c r="G12" s="343"/>
      <c r="H12" s="299"/>
    </row>
    <row r="13" spans="1:8" ht="16.5" customHeight="1">
      <c r="A13" s="300" t="s">
        <v>36</v>
      </c>
      <c r="B13" s="301"/>
      <c r="C13" s="301"/>
      <c r="D13" s="301"/>
      <c r="E13" s="302"/>
      <c r="F13" s="10"/>
      <c r="G13" s="10"/>
      <c r="H13" s="11"/>
    </row>
    <row r="14" spans="1:8" s="46" customFormat="1" ht="12.75">
      <c r="A14" s="8" t="s">
        <v>37</v>
      </c>
      <c r="B14" s="334" t="s">
        <v>28</v>
      </c>
      <c r="C14" s="334"/>
      <c r="D14" s="334"/>
      <c r="E14" s="335"/>
      <c r="F14" s="243">
        <v>35300</v>
      </c>
      <c r="G14" s="243">
        <v>48140</v>
      </c>
      <c r="H14" s="228">
        <f>G14/F14*100</f>
        <v>136.37393767705382</v>
      </c>
    </row>
    <row r="15" spans="1:8" s="46" customFormat="1" ht="12.75" customHeight="1">
      <c r="A15" s="8" t="s">
        <v>38</v>
      </c>
      <c r="B15" s="334" t="s">
        <v>39</v>
      </c>
      <c r="C15" s="334"/>
      <c r="D15" s="334"/>
      <c r="E15" s="335"/>
      <c r="F15" s="243">
        <f>SUM(F16:F19)</f>
        <v>52877</v>
      </c>
      <c r="G15" s="243">
        <f>SUM(G16:G19)</f>
        <v>62164</v>
      </c>
      <c r="H15" s="229">
        <f aca="true" t="shared" si="0" ref="H15:H35">G15/F15*100</f>
        <v>117.56340185714016</v>
      </c>
    </row>
    <row r="16" spans="1:8" ht="12.75">
      <c r="A16" s="47" t="s">
        <v>40</v>
      </c>
      <c r="B16" s="395" t="s">
        <v>41</v>
      </c>
      <c r="C16" s="395"/>
      <c r="D16" s="395"/>
      <c r="E16" s="396"/>
      <c r="F16" s="244"/>
      <c r="G16" s="244"/>
      <c r="H16" s="229"/>
    </row>
    <row r="17" spans="1:8" ht="12.75">
      <c r="A17" s="47" t="s">
        <v>42</v>
      </c>
      <c r="B17" s="395" t="s">
        <v>43</v>
      </c>
      <c r="C17" s="395"/>
      <c r="D17" s="395"/>
      <c r="E17" s="396"/>
      <c r="F17" s="244">
        <v>33800</v>
      </c>
      <c r="G17" s="244">
        <v>41800</v>
      </c>
      <c r="H17" s="231">
        <f t="shared" si="0"/>
        <v>123.66863905325445</v>
      </c>
    </row>
    <row r="18" spans="1:8" ht="12.75" customHeight="1">
      <c r="A18" s="47" t="s">
        <v>44</v>
      </c>
      <c r="B18" s="395" t="s">
        <v>45</v>
      </c>
      <c r="C18" s="395"/>
      <c r="D18" s="395"/>
      <c r="E18" s="396"/>
      <c r="F18" s="244">
        <v>18977</v>
      </c>
      <c r="G18" s="244">
        <v>20064</v>
      </c>
      <c r="H18" s="231">
        <f t="shared" si="0"/>
        <v>105.72798650998578</v>
      </c>
    </row>
    <row r="19" spans="1:8" ht="12.75">
      <c r="A19" s="48" t="s">
        <v>46</v>
      </c>
      <c r="B19" s="397" t="s">
        <v>47</v>
      </c>
      <c r="C19" s="397"/>
      <c r="D19" s="397"/>
      <c r="E19" s="398"/>
      <c r="F19" s="245">
        <v>100</v>
      </c>
      <c r="G19" s="245">
        <v>300</v>
      </c>
      <c r="H19" s="233">
        <f t="shared" si="0"/>
        <v>300</v>
      </c>
    </row>
    <row r="20" spans="1:8" s="46" customFormat="1" ht="12.75">
      <c r="A20" s="6" t="s">
        <v>48</v>
      </c>
      <c r="B20" s="334" t="s">
        <v>14</v>
      </c>
      <c r="C20" s="334"/>
      <c r="D20" s="334"/>
      <c r="E20" s="335"/>
      <c r="F20" s="243">
        <f>SUM(F21:F24)</f>
        <v>14243</v>
      </c>
      <c r="G20" s="243">
        <v>14930</v>
      </c>
      <c r="H20" s="231">
        <f t="shared" si="0"/>
        <v>104.82342203187531</v>
      </c>
    </row>
    <row r="21" spans="1:8" ht="12.75">
      <c r="A21" s="47" t="s">
        <v>49</v>
      </c>
      <c r="B21" s="344" t="s">
        <v>50</v>
      </c>
      <c r="C21" s="344"/>
      <c r="D21" s="344"/>
      <c r="E21" s="345"/>
      <c r="F21" s="244">
        <v>14243</v>
      </c>
      <c r="G21" s="244">
        <v>14930</v>
      </c>
      <c r="H21" s="229">
        <f t="shared" si="0"/>
        <v>104.82342203187531</v>
      </c>
    </row>
    <row r="22" spans="1:8" ht="12.75">
      <c r="A22" s="47" t="s">
        <v>51</v>
      </c>
      <c r="B22" s="344" t="s">
        <v>52</v>
      </c>
      <c r="C22" s="344"/>
      <c r="D22" s="344"/>
      <c r="E22" s="345"/>
      <c r="F22" s="244"/>
      <c r="G22" s="244"/>
      <c r="H22" s="231"/>
    </row>
    <row r="23" spans="1:8" ht="12.75">
      <c r="A23" s="47" t="s">
        <v>53</v>
      </c>
      <c r="B23" s="344" t="s">
        <v>54</v>
      </c>
      <c r="C23" s="348"/>
      <c r="D23" s="348"/>
      <c r="E23" s="349"/>
      <c r="F23" s="244"/>
      <c r="G23" s="244"/>
      <c r="H23" s="231"/>
    </row>
    <row r="24" spans="1:8" ht="12.75">
      <c r="A24" s="47" t="s">
        <v>55</v>
      </c>
      <c r="B24" s="344" t="s">
        <v>56</v>
      </c>
      <c r="C24" s="348"/>
      <c r="D24" s="348"/>
      <c r="E24" s="349"/>
      <c r="F24" s="244">
        <v>0</v>
      </c>
      <c r="G24" s="244">
        <v>0</v>
      </c>
      <c r="H24" s="233"/>
    </row>
    <row r="25" spans="1:8" s="46" customFormat="1" ht="12.75">
      <c r="A25" s="6" t="s">
        <v>59</v>
      </c>
      <c r="B25" s="383" t="s">
        <v>15</v>
      </c>
      <c r="C25" s="334"/>
      <c r="D25" s="334"/>
      <c r="E25" s="335"/>
      <c r="F25" s="291">
        <f>SUM(F26:F27)</f>
        <v>15463</v>
      </c>
      <c r="G25" s="291">
        <v>18142</v>
      </c>
      <c r="H25" s="231">
        <f t="shared" si="0"/>
        <v>117.32522796352585</v>
      </c>
    </row>
    <row r="26" spans="1:8" ht="12.75">
      <c r="A26" s="50" t="s">
        <v>93</v>
      </c>
      <c r="B26" s="393" t="s">
        <v>63</v>
      </c>
      <c r="C26" s="393"/>
      <c r="D26" s="393"/>
      <c r="E26" s="394"/>
      <c r="F26" s="247">
        <v>15463</v>
      </c>
      <c r="G26" s="247">
        <v>18142</v>
      </c>
      <c r="H26" s="229">
        <f t="shared" si="0"/>
        <v>117.32522796352585</v>
      </c>
    </row>
    <row r="27" spans="1:8" ht="12.75">
      <c r="A27" s="47"/>
      <c r="B27" s="344" t="s">
        <v>64</v>
      </c>
      <c r="C27" s="344"/>
      <c r="D27" s="344"/>
      <c r="E27" s="345"/>
      <c r="F27" s="244"/>
      <c r="G27" s="244"/>
      <c r="H27" s="233"/>
    </row>
    <row r="28" spans="1:8" s="46" customFormat="1" ht="12.75">
      <c r="A28" s="6" t="s">
        <v>61</v>
      </c>
      <c r="B28" s="356" t="s">
        <v>68</v>
      </c>
      <c r="C28" s="356"/>
      <c r="D28" s="356"/>
      <c r="E28" s="357"/>
      <c r="F28" s="243"/>
      <c r="G28" s="243"/>
      <c r="H28" s="233"/>
    </row>
    <row r="29" spans="1:8" ht="12.75">
      <c r="A29" s="50" t="s">
        <v>62</v>
      </c>
      <c r="B29" s="393" t="s">
        <v>63</v>
      </c>
      <c r="C29" s="393"/>
      <c r="D29" s="393"/>
      <c r="E29" s="394"/>
      <c r="F29" s="248"/>
      <c r="G29" s="248"/>
      <c r="H29" s="228"/>
    </row>
    <row r="30" spans="1:8" s="46" customFormat="1" ht="12.75">
      <c r="A30" s="6" t="s">
        <v>67</v>
      </c>
      <c r="B30" s="334" t="s">
        <v>29</v>
      </c>
      <c r="C30" s="334"/>
      <c r="D30" s="334"/>
      <c r="E30" s="335"/>
      <c r="F30" s="243">
        <v>225</v>
      </c>
      <c r="G30" s="243">
        <v>420</v>
      </c>
      <c r="H30" s="228">
        <f t="shared" si="0"/>
        <v>186.66666666666666</v>
      </c>
    </row>
    <row r="31" spans="1:8" s="46" customFormat="1" ht="12.75">
      <c r="A31" s="6" t="s">
        <v>69</v>
      </c>
      <c r="B31" s="383" t="s">
        <v>31</v>
      </c>
      <c r="C31" s="301"/>
      <c r="D31" s="301"/>
      <c r="E31" s="302"/>
      <c r="F31" s="243"/>
      <c r="G31" s="243"/>
      <c r="H31" s="228"/>
    </row>
    <row r="32" spans="1:8" s="51" customFormat="1" ht="12.75">
      <c r="A32" s="7" t="s">
        <v>70</v>
      </c>
      <c r="B32" s="358" t="s">
        <v>10</v>
      </c>
      <c r="C32" s="358"/>
      <c r="D32" s="358"/>
      <c r="E32" s="359"/>
      <c r="F32" s="249">
        <v>47003</v>
      </c>
      <c r="G32" s="249">
        <v>72404</v>
      </c>
      <c r="H32" s="229">
        <f t="shared" si="0"/>
        <v>154.04123141076101</v>
      </c>
    </row>
    <row r="33" spans="1:8" s="51" customFormat="1" ht="12.75">
      <c r="A33" s="5" t="s">
        <v>94</v>
      </c>
      <c r="B33" s="388" t="s">
        <v>95</v>
      </c>
      <c r="C33" s="389"/>
      <c r="D33" s="389"/>
      <c r="E33" s="390"/>
      <c r="F33" s="247"/>
      <c r="G33" s="247"/>
      <c r="H33" s="229"/>
    </row>
    <row r="34" spans="1:8" s="46" customFormat="1" ht="12.75">
      <c r="A34" s="52" t="s">
        <v>96</v>
      </c>
      <c r="B34" s="391" t="s">
        <v>97</v>
      </c>
      <c r="C34" s="391"/>
      <c r="D34" s="391"/>
      <c r="E34" s="392"/>
      <c r="F34" s="250"/>
      <c r="G34" s="250"/>
      <c r="H34" s="233"/>
    </row>
    <row r="35" spans="1:8" ht="12.75" customHeight="1" thickBot="1">
      <c r="A35" s="53"/>
      <c r="B35" s="360" t="s">
        <v>74</v>
      </c>
      <c r="C35" s="360"/>
      <c r="D35" s="360"/>
      <c r="E35" s="361"/>
      <c r="F35" s="292">
        <f>SUM(F14,F15,F20,F25,F28,F30,F32)</f>
        <v>165111</v>
      </c>
      <c r="G35" s="292">
        <f>SUM(G14,G15,G20,G25,G28,G30,G31,G32)</f>
        <v>216200</v>
      </c>
      <c r="H35" s="237">
        <f t="shared" si="0"/>
        <v>130.94221463136918</v>
      </c>
    </row>
    <row r="36" spans="1:8" ht="12.75" customHeight="1" thickTop="1">
      <c r="A36" s="20"/>
      <c r="B36" s="21"/>
      <c r="C36" s="21"/>
      <c r="D36" s="21"/>
      <c r="E36" s="21"/>
      <c r="F36" s="4"/>
      <c r="G36" s="4"/>
      <c r="H36" s="4"/>
    </row>
    <row r="37" spans="1:8" ht="12.75" customHeight="1">
      <c r="A37" s="20"/>
      <c r="B37" s="21"/>
      <c r="C37" s="21"/>
      <c r="D37" s="21"/>
      <c r="E37" s="21"/>
      <c r="F37" s="4"/>
      <c r="G37" s="4"/>
      <c r="H37" s="4"/>
    </row>
    <row r="38" spans="1:8" ht="12.75" customHeight="1">
      <c r="A38" s="20"/>
      <c r="B38" s="21"/>
      <c r="C38" s="21"/>
      <c r="D38" s="21"/>
      <c r="E38" s="21"/>
      <c r="F38" s="4"/>
      <c r="G38" s="4"/>
      <c r="H38" s="4"/>
    </row>
    <row r="39" spans="1:8" ht="12.75" customHeight="1">
      <c r="A39" s="20"/>
      <c r="B39" s="21"/>
      <c r="C39" s="21"/>
      <c r="D39" s="21"/>
      <c r="E39" s="21"/>
      <c r="F39" s="4"/>
      <c r="G39" s="4"/>
      <c r="H39" s="4"/>
    </row>
    <row r="40" spans="1:8" ht="12.75" customHeight="1">
      <c r="A40" s="20"/>
      <c r="B40" s="21"/>
      <c r="C40" s="21"/>
      <c r="D40" s="21"/>
      <c r="E40" s="21"/>
      <c r="F40" s="4"/>
      <c r="G40" s="4"/>
      <c r="H40" s="4"/>
    </row>
    <row r="41" spans="1:8" ht="12.75" customHeight="1">
      <c r="A41" s="20"/>
      <c r="B41" s="21"/>
      <c r="C41" s="21"/>
      <c r="D41" s="21"/>
      <c r="E41" s="21"/>
      <c r="F41" s="4"/>
      <c r="G41" s="4"/>
      <c r="H41" s="4"/>
    </row>
    <row r="42" spans="1:8" ht="12.75" customHeight="1">
      <c r="A42" s="20"/>
      <c r="B42" s="21"/>
      <c r="C42" s="21"/>
      <c r="D42" s="21"/>
      <c r="E42" s="21"/>
      <c r="F42" s="4"/>
      <c r="G42" s="4"/>
      <c r="H42" s="4"/>
    </row>
    <row r="43" spans="1:8" ht="12.75" customHeight="1">
      <c r="A43" s="20"/>
      <c r="B43" s="21"/>
      <c r="C43" s="21"/>
      <c r="D43" s="21"/>
      <c r="E43" s="21"/>
      <c r="F43" s="4"/>
      <c r="G43" s="4"/>
      <c r="H43" s="4"/>
    </row>
    <row r="44" spans="1:8" ht="12.75" customHeight="1">
      <c r="A44" s="20"/>
      <c r="B44" s="21"/>
      <c r="C44" s="21"/>
      <c r="D44" s="21"/>
      <c r="E44" s="21"/>
      <c r="F44" s="4"/>
      <c r="G44" s="4"/>
      <c r="H44" s="4"/>
    </row>
    <row r="45" spans="1:8" ht="12.75" customHeight="1">
      <c r="A45" s="20"/>
      <c r="B45" s="21"/>
      <c r="C45" s="21"/>
      <c r="D45" s="21"/>
      <c r="E45" s="21"/>
      <c r="F45" s="4"/>
      <c r="G45" s="4"/>
      <c r="H45" s="4"/>
    </row>
    <row r="46" spans="1:8" ht="12.75" customHeight="1">
      <c r="A46" s="20"/>
      <c r="B46" s="21"/>
      <c r="C46" s="21"/>
      <c r="D46" s="21"/>
      <c r="E46" s="21"/>
      <c r="F46" s="4"/>
      <c r="G46" s="4"/>
      <c r="H46" s="4"/>
    </row>
    <row r="47" spans="1:8" ht="12.75" customHeight="1">
      <c r="A47" s="20"/>
      <c r="B47" s="21"/>
      <c r="C47" s="21"/>
      <c r="D47" s="21"/>
      <c r="E47" s="21"/>
      <c r="F47" s="4"/>
      <c r="G47" s="4"/>
      <c r="H47" s="4"/>
    </row>
    <row r="48" spans="1:8" ht="12.75" customHeight="1">
      <c r="A48" s="20"/>
      <c r="B48" s="21"/>
      <c r="C48" s="21"/>
      <c r="D48" s="21"/>
      <c r="E48" s="21"/>
      <c r="F48" s="4"/>
      <c r="G48" s="4"/>
      <c r="H48" s="4"/>
    </row>
    <row r="49" spans="1:8" ht="12.75" customHeight="1">
      <c r="A49" s="20"/>
      <c r="B49" s="21"/>
      <c r="C49" s="21"/>
      <c r="D49" s="21"/>
      <c r="E49" s="21"/>
      <c r="F49" s="4"/>
      <c r="G49" s="4"/>
      <c r="H49" s="4"/>
    </row>
    <row r="50" spans="8:9" ht="12.75">
      <c r="H50" s="4"/>
      <c r="I50" s="4"/>
    </row>
    <row r="51" spans="8:9" ht="12.75">
      <c r="H51" s="4"/>
      <c r="I51" s="4"/>
    </row>
    <row r="52" ht="12.75">
      <c r="H52" s="4"/>
    </row>
    <row r="55" spans="1:9" ht="12.75">
      <c r="A55" s="380"/>
      <c r="B55" s="380"/>
      <c r="C55" s="380"/>
      <c r="D55" s="380"/>
      <c r="E55" s="380"/>
      <c r="F55" s="380"/>
      <c r="G55" s="380"/>
      <c r="H55" s="380"/>
      <c r="I55" s="380"/>
    </row>
    <row r="58" spans="6:8" ht="12.75">
      <c r="F58" s="3"/>
      <c r="H58" s="3" t="s">
        <v>98</v>
      </c>
    </row>
    <row r="62" ht="13.5" thickBot="1">
      <c r="H62" s="23" t="s">
        <v>0</v>
      </c>
    </row>
    <row r="63" spans="1:8" ht="13.5" thickTop="1">
      <c r="A63" s="386" t="s">
        <v>1</v>
      </c>
      <c r="B63" s="362" t="s">
        <v>2</v>
      </c>
      <c r="C63" s="362"/>
      <c r="D63" s="362"/>
      <c r="E63" s="362"/>
      <c r="F63" s="342" t="s">
        <v>34</v>
      </c>
      <c r="G63" s="342" t="s">
        <v>349</v>
      </c>
      <c r="H63" s="304" t="s">
        <v>35</v>
      </c>
    </row>
    <row r="64" spans="1:8" ht="21" customHeight="1">
      <c r="A64" s="387"/>
      <c r="B64" s="363"/>
      <c r="C64" s="363"/>
      <c r="D64" s="363"/>
      <c r="E64" s="363"/>
      <c r="F64" s="343"/>
      <c r="G64" s="343"/>
      <c r="H64" s="299"/>
    </row>
    <row r="65" spans="1:8" ht="12.75">
      <c r="A65" s="55"/>
      <c r="B65" s="384" t="s">
        <v>76</v>
      </c>
      <c r="C65" s="385"/>
      <c r="D65" s="385"/>
      <c r="E65" s="385"/>
      <c r="F65" s="24"/>
      <c r="G65" s="24"/>
      <c r="H65" s="25"/>
    </row>
    <row r="66" spans="1:8" ht="12.75">
      <c r="A66" s="56" t="s">
        <v>37</v>
      </c>
      <c r="B66" s="381" t="s">
        <v>77</v>
      </c>
      <c r="C66" s="382"/>
      <c r="D66" s="382"/>
      <c r="E66" s="382"/>
      <c r="F66" s="293">
        <v>41717</v>
      </c>
      <c r="G66" s="293">
        <v>46016</v>
      </c>
      <c r="H66" s="241">
        <f>G66/F66*100</f>
        <v>110.30515137713641</v>
      </c>
    </row>
    <row r="67" spans="1:8" ht="12.75">
      <c r="A67" s="56" t="s">
        <v>38</v>
      </c>
      <c r="B67" s="381" t="s">
        <v>78</v>
      </c>
      <c r="C67" s="382"/>
      <c r="D67" s="382"/>
      <c r="E67" s="382"/>
      <c r="F67" s="294">
        <v>11175</v>
      </c>
      <c r="G67" s="294">
        <v>11550</v>
      </c>
      <c r="H67" s="241">
        <f aca="true" t="shared" si="1" ref="H67:H73">G67/F67*100</f>
        <v>103.35570469798658</v>
      </c>
    </row>
    <row r="68" spans="1:8" ht="12.75">
      <c r="A68" s="57" t="s">
        <v>48</v>
      </c>
      <c r="B68" s="381" t="s">
        <v>79</v>
      </c>
      <c r="C68" s="382"/>
      <c r="D68" s="382"/>
      <c r="E68" s="382"/>
      <c r="F68" s="294">
        <v>56220</v>
      </c>
      <c r="G68" s="294">
        <v>71340</v>
      </c>
      <c r="H68" s="241">
        <f t="shared" si="1"/>
        <v>126.89434364994663</v>
      </c>
    </row>
    <row r="69" spans="1:8" ht="12.75">
      <c r="A69" s="57" t="s">
        <v>59</v>
      </c>
      <c r="B69" s="381" t="s">
        <v>80</v>
      </c>
      <c r="C69" s="382"/>
      <c r="D69" s="382"/>
      <c r="E69" s="382"/>
      <c r="F69" s="294">
        <v>5676</v>
      </c>
      <c r="G69" s="294">
        <v>5870</v>
      </c>
      <c r="H69" s="241"/>
    </row>
    <row r="70" spans="1:8" ht="12.75" customHeight="1">
      <c r="A70" s="50" t="s">
        <v>61</v>
      </c>
      <c r="B70" s="355" t="s">
        <v>310</v>
      </c>
      <c r="C70" s="371"/>
      <c r="D70" s="371"/>
      <c r="E70" s="371"/>
      <c r="F70" s="295">
        <v>9407</v>
      </c>
      <c r="G70" s="295">
        <v>9905</v>
      </c>
      <c r="H70" s="241">
        <f t="shared" si="1"/>
        <v>105.29393005208887</v>
      </c>
    </row>
    <row r="71" spans="1:8" ht="12.75">
      <c r="A71" s="58" t="s">
        <v>67</v>
      </c>
      <c r="B71" s="334" t="s">
        <v>32</v>
      </c>
      <c r="C71" s="334"/>
      <c r="D71" s="334"/>
      <c r="E71" s="335"/>
      <c r="F71" s="296">
        <v>500</v>
      </c>
      <c r="G71" s="296">
        <v>500</v>
      </c>
      <c r="H71" s="241">
        <f t="shared" si="1"/>
        <v>100</v>
      </c>
    </row>
    <row r="72" spans="1:8" ht="12.75">
      <c r="A72" s="56" t="s">
        <v>69</v>
      </c>
      <c r="B72" s="383" t="s">
        <v>19</v>
      </c>
      <c r="C72" s="301"/>
      <c r="D72" s="301"/>
      <c r="E72" s="302"/>
      <c r="F72" s="296"/>
      <c r="G72" s="296"/>
      <c r="H72" s="241"/>
    </row>
    <row r="73" spans="1:8" ht="12.75">
      <c r="A73" s="56" t="s">
        <v>70</v>
      </c>
      <c r="B73" s="334" t="s">
        <v>25</v>
      </c>
      <c r="C73" s="301"/>
      <c r="D73" s="301"/>
      <c r="E73" s="302"/>
      <c r="F73" s="296">
        <v>54916</v>
      </c>
      <c r="G73" s="296">
        <v>66484</v>
      </c>
      <c r="H73" s="241">
        <f t="shared" si="1"/>
        <v>121.06489911865394</v>
      </c>
    </row>
    <row r="74" spans="1:8" ht="12.75">
      <c r="A74" s="56" t="s">
        <v>71</v>
      </c>
      <c r="B74" s="381" t="s">
        <v>26</v>
      </c>
      <c r="C74" s="382"/>
      <c r="D74" s="382"/>
      <c r="E74" s="382"/>
      <c r="F74" s="294"/>
      <c r="G74" s="294"/>
      <c r="H74" s="241"/>
    </row>
    <row r="75" spans="1:8" ht="12.75">
      <c r="A75" s="61" t="s">
        <v>85</v>
      </c>
      <c r="B75" s="378" t="s">
        <v>27</v>
      </c>
      <c r="C75" s="378"/>
      <c r="D75" s="378"/>
      <c r="E75" s="381"/>
      <c r="F75" s="293"/>
      <c r="G75" s="293"/>
      <c r="H75" s="241"/>
    </row>
    <row r="76" spans="1:8" ht="12.75">
      <c r="A76" s="61" t="s">
        <v>86</v>
      </c>
      <c r="B76" s="354" t="s">
        <v>21</v>
      </c>
      <c r="C76" s="376"/>
      <c r="D76" s="376"/>
      <c r="E76" s="377"/>
      <c r="F76" s="297"/>
      <c r="G76" s="297"/>
      <c r="H76" s="241"/>
    </row>
    <row r="77" spans="1:8" ht="13.5" thickBot="1">
      <c r="A77" s="64"/>
      <c r="B77" s="361" t="s">
        <v>90</v>
      </c>
      <c r="C77" s="379"/>
      <c r="D77" s="379"/>
      <c r="E77" s="379"/>
      <c r="F77" s="298">
        <f>SUM(F66:F76)</f>
        <v>179611</v>
      </c>
      <c r="G77" s="298">
        <f>SUM(G66:G76)</f>
        <v>211665</v>
      </c>
      <c r="H77" s="242">
        <f>G77/F77*100</f>
        <v>117.84634571379257</v>
      </c>
    </row>
    <row r="78" ht="13.5" thickTop="1"/>
    <row r="110" spans="1:9" ht="12.75">
      <c r="A110" s="380"/>
      <c r="B110" s="380"/>
      <c r="C110" s="380"/>
      <c r="D110" s="380"/>
      <c r="E110" s="380"/>
      <c r="F110" s="380"/>
      <c r="G110" s="380"/>
      <c r="H110" s="380"/>
      <c r="I110" s="67"/>
    </row>
  </sheetData>
  <mergeCells count="52">
    <mergeCell ref="E1:H1"/>
    <mergeCell ref="A5:H5"/>
    <mergeCell ref="A6:H6"/>
    <mergeCell ref="G10:H10"/>
    <mergeCell ref="H11:H12"/>
    <mergeCell ref="A13:E13"/>
    <mergeCell ref="B14:E14"/>
    <mergeCell ref="B15:E15"/>
    <mergeCell ref="A11:A12"/>
    <mergeCell ref="B11:E12"/>
    <mergeCell ref="F11:F12"/>
    <mergeCell ref="G11:G12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A55:I55"/>
    <mergeCell ref="A63:A64"/>
    <mergeCell ref="B63:E64"/>
    <mergeCell ref="F63:F64"/>
    <mergeCell ref="G63:G64"/>
    <mergeCell ref="H63:H64"/>
    <mergeCell ref="B65:E65"/>
    <mergeCell ref="B66:E66"/>
    <mergeCell ref="B67:E67"/>
    <mergeCell ref="B68:E68"/>
    <mergeCell ref="B69:E69"/>
    <mergeCell ref="B70:E70"/>
    <mergeCell ref="B71:E71"/>
    <mergeCell ref="B72:E72"/>
    <mergeCell ref="B77:E77"/>
    <mergeCell ref="A110:H110"/>
    <mergeCell ref="B73:E73"/>
    <mergeCell ref="B74:E74"/>
    <mergeCell ref="B75:E75"/>
    <mergeCell ref="B76:E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G33" sqref="G33"/>
    </sheetView>
  </sheetViews>
  <sheetFormatPr defaultColWidth="9.140625" defaultRowHeight="12.75"/>
  <cols>
    <col min="1" max="1" width="3.7109375" style="0" customWidth="1"/>
    <col min="2" max="2" width="9.00390625" style="0" customWidth="1"/>
    <col min="4" max="4" width="12.8515625" style="0" customWidth="1"/>
    <col min="5" max="5" width="16.28125" style="0" customWidth="1"/>
    <col min="6" max="8" width="10.7109375" style="0" customWidth="1"/>
  </cols>
  <sheetData>
    <row r="1" ht="12.75" customHeight="1"/>
    <row r="2" spans="1:8" ht="12.75">
      <c r="A2" s="68"/>
      <c r="B2" s="68"/>
      <c r="C2" s="68"/>
      <c r="D2" s="68"/>
      <c r="E2" s="402" t="s">
        <v>99</v>
      </c>
      <c r="F2" s="402"/>
      <c r="G2" s="402"/>
      <c r="H2" s="402"/>
    </row>
    <row r="3" spans="1:8" ht="12.75">
      <c r="A3" s="68"/>
      <c r="B3" s="68"/>
      <c r="C3" s="68"/>
      <c r="D3" s="68"/>
      <c r="E3" s="69"/>
      <c r="F3" s="69"/>
      <c r="G3" s="69"/>
      <c r="H3" s="69"/>
    </row>
    <row r="4" spans="1:8" ht="12.75">
      <c r="A4" s="68"/>
      <c r="B4" s="68"/>
      <c r="C4" s="68"/>
      <c r="D4" s="68"/>
      <c r="E4" s="68"/>
      <c r="F4" s="68"/>
      <c r="G4" s="68"/>
      <c r="H4" s="68"/>
    </row>
    <row r="5" spans="1:8" ht="12.75">
      <c r="A5" s="68"/>
      <c r="B5" s="68"/>
      <c r="C5" s="68"/>
      <c r="D5" s="68"/>
      <c r="E5" s="68"/>
      <c r="F5" s="68"/>
      <c r="G5" s="68"/>
      <c r="H5" s="68"/>
    </row>
    <row r="6" spans="1:9" ht="12.75" customHeight="1">
      <c r="A6" s="403" t="s">
        <v>331</v>
      </c>
      <c r="B6" s="403"/>
      <c r="C6" s="403"/>
      <c r="D6" s="403"/>
      <c r="E6" s="403"/>
      <c r="F6" s="403"/>
      <c r="G6" s="403"/>
      <c r="H6" s="403"/>
      <c r="I6" s="45"/>
    </row>
    <row r="7" spans="1:8" ht="16.5" customHeight="1">
      <c r="A7" s="403" t="s">
        <v>334</v>
      </c>
      <c r="B7" s="403"/>
      <c r="C7" s="403"/>
      <c r="D7" s="403"/>
      <c r="E7" s="403"/>
      <c r="F7" s="403"/>
      <c r="G7" s="403"/>
      <c r="H7" s="403"/>
    </row>
    <row r="8" spans="1:8" ht="12.75">
      <c r="A8" s="68"/>
      <c r="B8" s="68"/>
      <c r="C8" s="68"/>
      <c r="D8" s="68"/>
      <c r="E8" s="68"/>
      <c r="F8" s="68"/>
      <c r="G8" s="68"/>
      <c r="H8" s="68"/>
    </row>
    <row r="9" spans="1:8" ht="12.75">
      <c r="A9" s="68"/>
      <c r="B9" s="68"/>
      <c r="C9" s="68"/>
      <c r="D9" s="68"/>
      <c r="E9" s="68"/>
      <c r="F9" s="68"/>
      <c r="G9" s="68"/>
      <c r="H9" s="68"/>
    </row>
    <row r="10" spans="1:8" ht="12.75">
      <c r="A10" s="68"/>
      <c r="B10" s="68"/>
      <c r="C10" s="68"/>
      <c r="D10" s="68"/>
      <c r="E10" s="68"/>
      <c r="F10" s="68"/>
      <c r="G10" s="68"/>
      <c r="H10" s="68"/>
    </row>
    <row r="11" spans="1:8" ht="13.5" thickBot="1">
      <c r="A11" s="68"/>
      <c r="B11" s="68"/>
      <c r="C11" s="68"/>
      <c r="D11" s="68"/>
      <c r="E11" s="68"/>
      <c r="F11" s="68"/>
      <c r="G11" s="404" t="s">
        <v>0</v>
      </c>
      <c r="H11" s="404"/>
    </row>
    <row r="12" spans="1:8" ht="16.5" customHeight="1" thickTop="1">
      <c r="A12" s="386" t="s">
        <v>1</v>
      </c>
      <c r="B12" s="362" t="s">
        <v>2</v>
      </c>
      <c r="C12" s="362"/>
      <c r="D12" s="362"/>
      <c r="E12" s="362"/>
      <c r="F12" s="342" t="s">
        <v>34</v>
      </c>
      <c r="G12" s="342" t="s">
        <v>349</v>
      </c>
      <c r="H12" s="304" t="s">
        <v>35</v>
      </c>
    </row>
    <row r="13" spans="1:8" ht="15.75" customHeight="1">
      <c r="A13" s="387"/>
      <c r="B13" s="363"/>
      <c r="C13" s="363"/>
      <c r="D13" s="363"/>
      <c r="E13" s="363"/>
      <c r="F13" s="343"/>
      <c r="G13" s="343"/>
      <c r="H13" s="299"/>
    </row>
    <row r="14" spans="1:8" ht="12.75">
      <c r="A14" s="70"/>
      <c r="B14" s="385" t="s">
        <v>36</v>
      </c>
      <c r="C14" s="385"/>
      <c r="D14" s="385"/>
      <c r="E14" s="385"/>
      <c r="F14" s="71"/>
      <c r="G14" s="71"/>
      <c r="H14" s="73"/>
    </row>
    <row r="15" spans="1:8" ht="12.75">
      <c r="A15" s="72" t="s">
        <v>37</v>
      </c>
      <c r="B15" s="405" t="s">
        <v>100</v>
      </c>
      <c r="C15" s="405"/>
      <c r="D15" s="405"/>
      <c r="E15" s="405"/>
      <c r="F15" s="251">
        <v>9000</v>
      </c>
      <c r="G15" s="251">
        <v>9000</v>
      </c>
      <c r="H15" s="252">
        <f>G15/F15*100</f>
        <v>100</v>
      </c>
    </row>
    <row r="16" spans="1:8" ht="12.75">
      <c r="A16" s="74" t="s">
        <v>38</v>
      </c>
      <c r="B16" s="368" t="s">
        <v>101</v>
      </c>
      <c r="C16" s="368"/>
      <c r="D16" s="368"/>
      <c r="E16" s="368"/>
      <c r="F16" s="253"/>
      <c r="G16" s="253"/>
      <c r="H16" s="254"/>
    </row>
    <row r="17" spans="1:8" ht="12.75">
      <c r="A17" s="74" t="s">
        <v>48</v>
      </c>
      <c r="B17" s="368" t="s">
        <v>102</v>
      </c>
      <c r="C17" s="368"/>
      <c r="D17" s="368"/>
      <c r="E17" s="368"/>
      <c r="F17" s="253"/>
      <c r="G17" s="253"/>
      <c r="H17" s="255"/>
    </row>
    <row r="18" spans="1:8" ht="12.75">
      <c r="A18" s="75"/>
      <c r="B18" s="385" t="s">
        <v>103</v>
      </c>
      <c r="C18" s="385"/>
      <c r="D18" s="385"/>
      <c r="E18" s="385"/>
      <c r="F18" s="256">
        <v>9000</v>
      </c>
      <c r="G18" s="256">
        <f>SUM(G15:G17)</f>
        <v>9000</v>
      </c>
      <c r="H18" s="254">
        <f>G18/F18*100</f>
        <v>100</v>
      </c>
    </row>
    <row r="19" spans="1:8" ht="12.75">
      <c r="A19" s="74" t="s">
        <v>59</v>
      </c>
      <c r="B19" s="368" t="s">
        <v>104</v>
      </c>
      <c r="C19" s="368"/>
      <c r="D19" s="368"/>
      <c r="E19" s="368"/>
      <c r="F19" s="251"/>
      <c r="G19" s="251"/>
      <c r="H19" s="252"/>
    </row>
    <row r="20" spans="1:8" ht="12.75">
      <c r="A20" s="74" t="s">
        <v>61</v>
      </c>
      <c r="B20" s="406" t="s">
        <v>105</v>
      </c>
      <c r="C20" s="344"/>
      <c r="D20" s="344"/>
      <c r="E20" s="345"/>
      <c r="F20" s="253">
        <v>26250</v>
      </c>
      <c r="G20" s="253">
        <v>25000</v>
      </c>
      <c r="H20" s="254">
        <f>G20/F20*100</f>
        <v>95.23809523809523</v>
      </c>
    </row>
    <row r="21" spans="1:8" ht="12.75">
      <c r="A21" s="74" t="s">
        <v>67</v>
      </c>
      <c r="B21" s="406" t="s">
        <v>106</v>
      </c>
      <c r="C21" s="344"/>
      <c r="D21" s="344"/>
      <c r="E21" s="345"/>
      <c r="F21" s="253"/>
      <c r="G21" s="253"/>
      <c r="H21" s="254"/>
    </row>
    <row r="22" spans="1:8" ht="12.75">
      <c r="A22" s="74" t="s">
        <v>69</v>
      </c>
      <c r="B22" s="368" t="s">
        <v>107</v>
      </c>
      <c r="C22" s="368"/>
      <c r="D22" s="368"/>
      <c r="E22" s="368"/>
      <c r="F22" s="253"/>
      <c r="G22" s="253"/>
      <c r="H22" s="254"/>
    </row>
    <row r="23" spans="1:8" ht="12.75">
      <c r="A23" s="74" t="s">
        <v>70</v>
      </c>
      <c r="B23" s="368" t="s">
        <v>108</v>
      </c>
      <c r="C23" s="368"/>
      <c r="D23" s="368"/>
      <c r="E23" s="368"/>
      <c r="F23" s="253"/>
      <c r="G23" s="253"/>
      <c r="H23" s="254"/>
    </row>
    <row r="24" spans="1:8" ht="12.75">
      <c r="A24" s="74"/>
      <c r="B24" s="406" t="s">
        <v>109</v>
      </c>
      <c r="C24" s="344"/>
      <c r="D24" s="344"/>
      <c r="E24" s="345"/>
      <c r="F24" s="253"/>
      <c r="G24" s="253"/>
      <c r="H24" s="254"/>
    </row>
    <row r="25" spans="1:8" ht="12.75">
      <c r="A25" s="74" t="s">
        <v>71</v>
      </c>
      <c r="B25" s="368" t="s">
        <v>15</v>
      </c>
      <c r="C25" s="368"/>
      <c r="D25" s="368"/>
      <c r="E25" s="368"/>
      <c r="F25" s="253"/>
      <c r="G25" s="253"/>
      <c r="H25" s="254"/>
    </row>
    <row r="26" spans="1:8" ht="12.75">
      <c r="A26" s="74" t="s">
        <v>85</v>
      </c>
      <c r="B26" s="368" t="s">
        <v>110</v>
      </c>
      <c r="C26" s="368"/>
      <c r="D26" s="368"/>
      <c r="E26" s="406"/>
      <c r="F26" s="253"/>
      <c r="G26" s="253"/>
      <c r="H26" s="254"/>
    </row>
    <row r="27" spans="1:8" ht="12.75">
      <c r="A27" s="74" t="s">
        <v>86</v>
      </c>
      <c r="B27" s="76" t="s">
        <v>111</v>
      </c>
      <c r="C27" s="39"/>
      <c r="D27" s="39"/>
      <c r="E27" s="39"/>
      <c r="F27" s="257">
        <v>0</v>
      </c>
      <c r="G27" s="257">
        <v>0</v>
      </c>
      <c r="H27" s="254"/>
    </row>
    <row r="28" spans="1:8" ht="12.75">
      <c r="A28" s="75"/>
      <c r="B28" s="407" t="s">
        <v>74</v>
      </c>
      <c r="C28" s="408"/>
      <c r="D28" s="408"/>
      <c r="E28" s="409"/>
      <c r="F28" s="256">
        <f>SUM(F18,F19:F27)</f>
        <v>35250</v>
      </c>
      <c r="G28" s="256">
        <f>SUM(G15:G17,G19:G27)</f>
        <v>34000</v>
      </c>
      <c r="H28" s="252">
        <f>G28/F28*100</f>
        <v>96.45390070921985</v>
      </c>
    </row>
    <row r="29" spans="1:8" ht="18.75" customHeight="1">
      <c r="A29" s="75"/>
      <c r="B29" s="385" t="s">
        <v>76</v>
      </c>
      <c r="C29" s="385"/>
      <c r="D29" s="385"/>
      <c r="E29" s="385"/>
      <c r="F29" s="256"/>
      <c r="G29" s="256"/>
      <c r="H29" s="252"/>
    </row>
    <row r="30" spans="1:8" ht="12.75">
      <c r="A30" s="74" t="s">
        <v>112</v>
      </c>
      <c r="B30" s="368" t="s">
        <v>113</v>
      </c>
      <c r="C30" s="368"/>
      <c r="D30" s="368"/>
      <c r="E30" s="368"/>
      <c r="F30" s="253">
        <v>16125</v>
      </c>
      <c r="G30" s="253">
        <v>29685</v>
      </c>
      <c r="H30" s="252">
        <f>G30/F30*100</f>
        <v>184.09302325581396</v>
      </c>
    </row>
    <row r="31" spans="1:8" ht="12.75">
      <c r="A31" s="74" t="s">
        <v>38</v>
      </c>
      <c r="B31" s="368" t="s">
        <v>114</v>
      </c>
      <c r="C31" s="368"/>
      <c r="D31" s="368"/>
      <c r="E31" s="368"/>
      <c r="F31" s="253">
        <v>4125</v>
      </c>
      <c r="G31" s="253">
        <v>8350</v>
      </c>
      <c r="H31" s="254">
        <f>G31/F31*100</f>
        <v>202.42424242424244</v>
      </c>
    </row>
    <row r="32" spans="1:8" ht="12.75">
      <c r="A32" s="74" t="s">
        <v>48</v>
      </c>
      <c r="B32" s="406" t="s">
        <v>115</v>
      </c>
      <c r="C32" s="344"/>
      <c r="D32" s="344"/>
      <c r="E32" s="345"/>
      <c r="F32" s="253">
        <v>500</v>
      </c>
      <c r="G32" s="253">
        <v>500</v>
      </c>
      <c r="H32" s="254">
        <f>G32/F32*100</f>
        <v>100</v>
      </c>
    </row>
    <row r="33" spans="1:8" ht="12.75">
      <c r="A33" s="74" t="s">
        <v>59</v>
      </c>
      <c r="B33" s="406" t="s">
        <v>116</v>
      </c>
      <c r="C33" s="410"/>
      <c r="D33" s="410"/>
      <c r="E33" s="411"/>
      <c r="F33" s="253"/>
      <c r="G33" s="253"/>
      <c r="H33" s="254"/>
    </row>
    <row r="34" spans="1:8" ht="12.75">
      <c r="A34" s="74" t="s">
        <v>61</v>
      </c>
      <c r="B34" s="406" t="s">
        <v>19</v>
      </c>
      <c r="C34" s="410"/>
      <c r="D34" s="410"/>
      <c r="E34" s="411"/>
      <c r="F34" s="253"/>
      <c r="G34" s="253"/>
      <c r="H34" s="254"/>
    </row>
    <row r="35" spans="1:8" ht="12.75">
      <c r="A35" s="74" t="s">
        <v>67</v>
      </c>
      <c r="B35" s="406" t="s">
        <v>117</v>
      </c>
      <c r="C35" s="344"/>
      <c r="D35" s="344"/>
      <c r="E35" s="345"/>
      <c r="F35" s="253"/>
      <c r="G35" s="253"/>
      <c r="H35" s="254"/>
    </row>
    <row r="36" spans="1:8" ht="12.75">
      <c r="A36" s="74" t="s">
        <v>69</v>
      </c>
      <c r="B36" s="406" t="s">
        <v>118</v>
      </c>
      <c r="C36" s="344"/>
      <c r="D36" s="344"/>
      <c r="E36" s="345"/>
      <c r="F36" s="253"/>
      <c r="G36" s="253"/>
      <c r="H36" s="255"/>
    </row>
    <row r="37" spans="1:8" ht="13.5" thickBot="1">
      <c r="A37" s="77"/>
      <c r="B37" s="379" t="s">
        <v>90</v>
      </c>
      <c r="C37" s="379"/>
      <c r="D37" s="379"/>
      <c r="E37" s="379"/>
      <c r="F37" s="258">
        <f>SUM(F30:F36)</f>
        <v>20750</v>
      </c>
      <c r="G37" s="258">
        <f>SUM(G30:G36)</f>
        <v>38535</v>
      </c>
      <c r="H37" s="259">
        <f>G37/F37*100</f>
        <v>185.71084337349396</v>
      </c>
    </row>
    <row r="38" ht="13.5" thickTop="1"/>
    <row r="56" spans="1:8" ht="12.75">
      <c r="A56" s="380"/>
      <c r="B56" s="380"/>
      <c r="C56" s="380"/>
      <c r="D56" s="380"/>
      <c r="E56" s="380"/>
      <c r="F56" s="380"/>
      <c r="G56" s="380"/>
      <c r="H56" s="380"/>
    </row>
  </sheetData>
  <mergeCells count="33">
    <mergeCell ref="A56:H56"/>
    <mergeCell ref="B34:E34"/>
    <mergeCell ref="B35:E35"/>
    <mergeCell ref="B36:E36"/>
    <mergeCell ref="B37:E37"/>
    <mergeCell ref="B30:E30"/>
    <mergeCell ref="B31:E31"/>
    <mergeCell ref="B32:E32"/>
    <mergeCell ref="B33:E33"/>
    <mergeCell ref="B25:E25"/>
    <mergeCell ref="B26:E26"/>
    <mergeCell ref="B28:E28"/>
    <mergeCell ref="B29:E29"/>
    <mergeCell ref="B21:E21"/>
    <mergeCell ref="B22:E22"/>
    <mergeCell ref="B23:E23"/>
    <mergeCell ref="B24:E24"/>
    <mergeCell ref="B17:E17"/>
    <mergeCell ref="B18:E18"/>
    <mergeCell ref="B19:E19"/>
    <mergeCell ref="B20:E20"/>
    <mergeCell ref="H12:H13"/>
    <mergeCell ref="B14:E14"/>
    <mergeCell ref="B15:E15"/>
    <mergeCell ref="B16:E16"/>
    <mergeCell ref="A12:A13"/>
    <mergeCell ref="B12:E13"/>
    <mergeCell ref="F12:F13"/>
    <mergeCell ref="G12:G13"/>
    <mergeCell ref="E2:H2"/>
    <mergeCell ref="A6:H6"/>
    <mergeCell ref="A7:H7"/>
    <mergeCell ref="G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M16" sqref="M16"/>
    </sheetView>
  </sheetViews>
  <sheetFormatPr defaultColWidth="9.140625" defaultRowHeight="12.75"/>
  <cols>
    <col min="1" max="1" width="4.140625" style="264" customWidth="1"/>
    <col min="2" max="2" width="8.140625" style="264" customWidth="1"/>
    <col min="3" max="4" width="9.140625" style="264" customWidth="1"/>
    <col min="5" max="5" width="3.00390625" style="264" customWidth="1"/>
    <col min="6" max="8" width="10.28125" style="264" customWidth="1"/>
    <col min="9" max="9" width="12.421875" style="264" customWidth="1"/>
    <col min="10" max="10" width="10.421875" style="264" bestFit="1" customWidth="1"/>
    <col min="11" max="14" width="10.28125" style="264" customWidth="1"/>
    <col min="15" max="18" width="7.7109375" style="264" customWidth="1"/>
    <col min="19" max="16384" width="9.140625" style="264" customWidth="1"/>
  </cols>
  <sheetData>
    <row r="1" s="68" customFormat="1" ht="12.75">
      <c r="A1" s="260"/>
    </row>
    <row r="4" spans="1:18" ht="12.75">
      <c r="A4" s="261"/>
      <c r="B4" s="261"/>
      <c r="C4" s="261"/>
      <c r="D4" s="261"/>
      <c r="E4" s="261"/>
      <c r="F4" s="261"/>
      <c r="G4" s="261"/>
      <c r="H4" s="261"/>
      <c r="I4" s="261"/>
      <c r="J4" s="412" t="s">
        <v>305</v>
      </c>
      <c r="K4" s="412"/>
      <c r="L4" s="412"/>
      <c r="M4" s="412"/>
      <c r="N4" s="412"/>
      <c r="O4" s="263"/>
      <c r="P4" s="263"/>
      <c r="Q4" s="263"/>
      <c r="R4" s="263"/>
    </row>
    <row r="5" spans="1:18" ht="12.75">
      <c r="A5" s="261"/>
      <c r="B5" s="261"/>
      <c r="C5" s="261"/>
      <c r="D5" s="261"/>
      <c r="E5" s="261"/>
      <c r="F5" s="261"/>
      <c r="G5" s="261"/>
      <c r="H5" s="261"/>
      <c r="I5" s="261"/>
      <c r="J5" s="262"/>
      <c r="K5" s="262"/>
      <c r="L5" s="262"/>
      <c r="M5" s="262"/>
      <c r="N5" s="262"/>
      <c r="O5" s="263"/>
      <c r="P5" s="263"/>
      <c r="Q5" s="263"/>
      <c r="R5" s="263"/>
    </row>
    <row r="6" spans="1:18" ht="12.75">
      <c r="A6" s="261"/>
      <c r="B6" s="261"/>
      <c r="C6" s="261"/>
      <c r="D6" s="261"/>
      <c r="E6" s="261"/>
      <c r="F6" s="261"/>
      <c r="G6" s="261"/>
      <c r="H6" s="261"/>
      <c r="I6" s="261"/>
      <c r="J6" s="262"/>
      <c r="K6" s="262"/>
      <c r="L6" s="262"/>
      <c r="M6" s="262"/>
      <c r="N6" s="262"/>
      <c r="O6" s="263"/>
      <c r="P6" s="263"/>
      <c r="Q6" s="263"/>
      <c r="R6" s="263"/>
    </row>
    <row r="7" spans="1:14" ht="12.75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</row>
    <row r="8" spans="1:18" ht="16.5" customHeight="1">
      <c r="A8" s="413" t="s">
        <v>335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266"/>
      <c r="P8" s="266"/>
      <c r="Q8" s="266"/>
      <c r="R8" s="266"/>
    </row>
    <row r="9" spans="1:18" ht="12.75" customHeight="1">
      <c r="A9" s="261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6"/>
      <c r="P9" s="266"/>
      <c r="Q9" s="266"/>
      <c r="R9" s="266"/>
    </row>
    <row r="10" spans="1:14" ht="12.75">
      <c r="A10" s="261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</row>
    <row r="11" spans="1:14" ht="12.75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</row>
    <row r="12" spans="1:14" ht="13.5" thickBot="1">
      <c r="A12" s="26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303" t="s">
        <v>0</v>
      </c>
      <c r="M12" s="303"/>
      <c r="N12" s="303"/>
    </row>
    <row r="13" spans="1:18" s="268" customFormat="1" ht="18.75" customHeight="1" thickTop="1">
      <c r="A13" s="414" t="s">
        <v>1</v>
      </c>
      <c r="B13" s="416" t="s">
        <v>2</v>
      </c>
      <c r="C13" s="417"/>
      <c r="D13" s="417"/>
      <c r="E13" s="418"/>
      <c r="F13" s="422"/>
      <c r="G13" s="423"/>
      <c r="H13" s="423"/>
      <c r="I13" s="423"/>
      <c r="J13" s="423"/>
      <c r="K13" s="423"/>
      <c r="L13" s="423"/>
      <c r="M13" s="423"/>
      <c r="N13" s="424"/>
      <c r="O13" s="267"/>
      <c r="P13" s="267"/>
      <c r="Q13" s="267"/>
      <c r="R13" s="267"/>
    </row>
    <row r="14" spans="1:18" s="268" customFormat="1" ht="42.75" customHeight="1">
      <c r="A14" s="415"/>
      <c r="B14" s="419"/>
      <c r="C14" s="420"/>
      <c r="D14" s="420"/>
      <c r="E14" s="421"/>
      <c r="F14" s="269" t="s">
        <v>77</v>
      </c>
      <c r="G14" s="269" t="s">
        <v>306</v>
      </c>
      <c r="H14" s="269" t="s">
        <v>79</v>
      </c>
      <c r="I14" s="269" t="s">
        <v>80</v>
      </c>
      <c r="J14" s="269" t="s">
        <v>319</v>
      </c>
      <c r="K14" s="269" t="s">
        <v>307</v>
      </c>
      <c r="L14" s="269" t="s">
        <v>308</v>
      </c>
      <c r="M14" s="269" t="s">
        <v>309</v>
      </c>
      <c r="N14" s="270" t="s">
        <v>227</v>
      </c>
      <c r="O14" s="267"/>
      <c r="P14" s="267"/>
      <c r="Q14" s="267"/>
      <c r="R14" s="267"/>
    </row>
    <row r="15" spans="1:18" ht="12.75">
      <c r="A15" s="74" t="s">
        <v>37</v>
      </c>
      <c r="B15" s="426" t="s">
        <v>177</v>
      </c>
      <c r="C15" s="354"/>
      <c r="D15" s="354"/>
      <c r="E15" s="355"/>
      <c r="F15" s="271"/>
      <c r="G15" s="271"/>
      <c r="H15" s="271"/>
      <c r="I15" s="271"/>
      <c r="J15" s="271"/>
      <c r="K15" s="271"/>
      <c r="L15" s="271"/>
      <c r="M15" s="271"/>
      <c r="N15" s="272"/>
      <c r="O15" s="273"/>
      <c r="P15" s="273"/>
      <c r="Q15" s="273"/>
      <c r="R15" s="273"/>
    </row>
    <row r="16" spans="1:18" ht="12.75">
      <c r="A16" s="149"/>
      <c r="B16" s="406" t="s">
        <v>178</v>
      </c>
      <c r="C16" s="344"/>
      <c r="D16" s="344"/>
      <c r="E16" s="345"/>
      <c r="F16" s="274">
        <v>25372</v>
      </c>
      <c r="G16" s="274">
        <v>5750</v>
      </c>
      <c r="H16" s="274">
        <v>6700</v>
      </c>
      <c r="I16" s="274">
        <v>0</v>
      </c>
      <c r="J16" s="274">
        <v>1300</v>
      </c>
      <c r="K16" s="274">
        <v>0</v>
      </c>
      <c r="L16" s="274">
        <v>245</v>
      </c>
      <c r="M16" s="274">
        <v>0</v>
      </c>
      <c r="N16" s="275">
        <f>SUM(F16:M16)</f>
        <v>39367</v>
      </c>
      <c r="O16" s="273"/>
      <c r="P16" s="273"/>
      <c r="Q16" s="273"/>
      <c r="R16" s="273"/>
    </row>
    <row r="17" spans="1:18" ht="12.75" customHeight="1">
      <c r="A17" s="276"/>
      <c r="B17" s="425" t="s">
        <v>186</v>
      </c>
      <c r="C17" s="346"/>
      <c r="D17" s="346"/>
      <c r="E17" s="347"/>
      <c r="F17" s="277"/>
      <c r="G17" s="277"/>
      <c r="H17" s="277"/>
      <c r="I17" s="277"/>
      <c r="J17" s="277"/>
      <c r="K17" s="277"/>
      <c r="L17" s="277"/>
      <c r="M17" s="277"/>
      <c r="N17" s="278"/>
      <c r="O17" s="273"/>
      <c r="P17" s="273"/>
      <c r="Q17" s="273"/>
      <c r="R17" s="273"/>
    </row>
    <row r="18" spans="1:18" ht="12.75" customHeight="1">
      <c r="A18" s="72" t="s">
        <v>38</v>
      </c>
      <c r="B18" s="426" t="s">
        <v>187</v>
      </c>
      <c r="C18" s="354"/>
      <c r="D18" s="354"/>
      <c r="E18" s="355"/>
      <c r="F18" s="271"/>
      <c r="G18" s="271"/>
      <c r="H18" s="271"/>
      <c r="I18" s="271"/>
      <c r="J18" s="271"/>
      <c r="K18" s="271"/>
      <c r="L18" s="271"/>
      <c r="M18" s="271"/>
      <c r="N18" s="272"/>
      <c r="O18" s="273"/>
      <c r="P18" s="273"/>
      <c r="Q18" s="273"/>
      <c r="R18" s="273"/>
    </row>
    <row r="19" spans="1:18" ht="12.75" customHeight="1">
      <c r="A19" s="149"/>
      <c r="B19" s="406"/>
      <c r="C19" s="344"/>
      <c r="D19" s="344"/>
      <c r="E19" s="345"/>
      <c r="F19" s="274"/>
      <c r="G19" s="274"/>
      <c r="H19" s="274"/>
      <c r="I19" s="274"/>
      <c r="J19" s="274"/>
      <c r="K19" s="274"/>
      <c r="L19" s="274"/>
      <c r="M19" s="274"/>
      <c r="N19" s="275"/>
      <c r="O19" s="267"/>
      <c r="P19" s="273"/>
      <c r="Q19" s="273"/>
      <c r="R19" s="273"/>
    </row>
    <row r="20" spans="1:18" ht="12.75" customHeight="1">
      <c r="A20" s="276"/>
      <c r="B20" s="425" t="s">
        <v>186</v>
      </c>
      <c r="C20" s="346"/>
      <c r="D20" s="346"/>
      <c r="E20" s="347"/>
      <c r="F20" s="277"/>
      <c r="G20" s="277"/>
      <c r="H20" s="277"/>
      <c r="I20" s="277"/>
      <c r="J20" s="277"/>
      <c r="K20" s="277"/>
      <c r="L20" s="277"/>
      <c r="M20" s="277"/>
      <c r="N20" s="278"/>
      <c r="O20" s="267"/>
      <c r="P20" s="273"/>
      <c r="Q20" s="273"/>
      <c r="R20" s="273"/>
    </row>
    <row r="21" spans="1:14" ht="13.5" thickBot="1">
      <c r="A21" s="91"/>
      <c r="B21" s="379" t="s">
        <v>183</v>
      </c>
      <c r="C21" s="379"/>
      <c r="D21" s="379"/>
      <c r="E21" s="379"/>
      <c r="F21" s="279">
        <f aca="true" t="shared" si="0" ref="F21:N21">F16</f>
        <v>25372</v>
      </c>
      <c r="G21" s="279">
        <f t="shared" si="0"/>
        <v>5750</v>
      </c>
      <c r="H21" s="279">
        <f t="shared" si="0"/>
        <v>6700</v>
      </c>
      <c r="I21" s="279">
        <f t="shared" si="0"/>
        <v>0</v>
      </c>
      <c r="J21" s="279">
        <f t="shared" si="0"/>
        <v>1300</v>
      </c>
      <c r="K21" s="279">
        <f t="shared" si="0"/>
        <v>0</v>
      </c>
      <c r="L21" s="279">
        <f t="shared" si="0"/>
        <v>245</v>
      </c>
      <c r="M21" s="279">
        <f t="shared" si="0"/>
        <v>0</v>
      </c>
      <c r="N21" s="279">
        <f t="shared" si="0"/>
        <v>39367</v>
      </c>
    </row>
    <row r="22" ht="13.5" thickTop="1"/>
  </sheetData>
  <mergeCells count="13">
    <mergeCell ref="B19:E19"/>
    <mergeCell ref="B20:E20"/>
    <mergeCell ref="B21:E21"/>
    <mergeCell ref="B15:E15"/>
    <mergeCell ref="B16:E16"/>
    <mergeCell ref="B17:E17"/>
    <mergeCell ref="B18:E18"/>
    <mergeCell ref="J4:N4"/>
    <mergeCell ref="A8:N8"/>
    <mergeCell ref="L12:N12"/>
    <mergeCell ref="A13:A14"/>
    <mergeCell ref="B13:E14"/>
    <mergeCell ref="F13:N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1"/>
  <sheetViews>
    <sheetView workbookViewId="0" topLeftCell="A1">
      <selection activeCell="A45" sqref="A1:H45"/>
    </sheetView>
  </sheetViews>
  <sheetFormatPr defaultColWidth="9.140625" defaultRowHeight="12.75"/>
  <cols>
    <col min="1" max="1" width="3.7109375" style="0" customWidth="1"/>
    <col min="4" max="4" width="12.8515625" style="0" customWidth="1"/>
    <col min="5" max="5" width="13.8515625" style="0" customWidth="1"/>
    <col min="6" max="6" width="10.8515625" style="0" customWidth="1"/>
    <col min="7" max="8" width="10.7109375" style="0" customWidth="1"/>
  </cols>
  <sheetData>
    <row r="3" spans="6:8" ht="12.75">
      <c r="F3" s="311" t="s">
        <v>119</v>
      </c>
      <c r="G3" s="311"/>
      <c r="H3" s="311"/>
    </row>
    <row r="4" spans="6:8" ht="12.75">
      <c r="F4" s="3"/>
      <c r="G4" s="3"/>
      <c r="H4" s="3"/>
    </row>
    <row r="5" spans="6:8" ht="12.75">
      <c r="F5" s="3"/>
      <c r="G5" s="3"/>
      <c r="H5" s="3"/>
    </row>
    <row r="6" ht="12.75">
      <c r="H6" s="1"/>
    </row>
    <row r="7" spans="1:8" ht="12.75">
      <c r="A7" s="312" t="s">
        <v>331</v>
      </c>
      <c r="B7" s="312"/>
      <c r="C7" s="312"/>
      <c r="D7" s="312"/>
      <c r="E7" s="312"/>
      <c r="F7" s="312"/>
      <c r="G7" s="312"/>
      <c r="H7" s="312"/>
    </row>
    <row r="8" spans="1:8" ht="16.5" customHeight="1">
      <c r="A8" s="312" t="s">
        <v>120</v>
      </c>
      <c r="B8" s="312"/>
      <c r="C8" s="312"/>
      <c r="D8" s="312"/>
      <c r="E8" s="312"/>
      <c r="F8" s="312"/>
      <c r="G8" s="312"/>
      <c r="H8" s="312"/>
    </row>
    <row r="9" spans="1:8" ht="12.75">
      <c r="A9" s="312" t="s">
        <v>336</v>
      </c>
      <c r="B9" s="312"/>
      <c r="C9" s="312"/>
      <c r="D9" s="312"/>
      <c r="E9" s="312"/>
      <c r="F9" s="312"/>
      <c r="G9" s="312"/>
      <c r="H9" s="312"/>
    </row>
    <row r="10" spans="1:8" ht="12.75">
      <c r="A10" s="2"/>
      <c r="B10" s="2"/>
      <c r="C10" s="2"/>
      <c r="D10" s="45"/>
      <c r="E10" s="45"/>
      <c r="F10" s="45"/>
      <c r="G10" s="45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3:8" ht="12.75">
      <c r="C12" s="2"/>
      <c r="D12" s="2"/>
      <c r="E12" s="2"/>
      <c r="F12" s="2"/>
      <c r="G12" s="2"/>
      <c r="H12" s="2"/>
    </row>
    <row r="13" spans="7:8" ht="13.5" thickBot="1">
      <c r="G13" s="303" t="s">
        <v>0</v>
      </c>
      <c r="H13" s="303"/>
    </row>
    <row r="14" spans="1:8" ht="13.5" thickTop="1">
      <c r="A14" s="386" t="s">
        <v>1</v>
      </c>
      <c r="B14" s="362" t="s">
        <v>2</v>
      </c>
      <c r="C14" s="362"/>
      <c r="D14" s="362"/>
      <c r="E14" s="362"/>
      <c r="F14" s="342" t="s">
        <v>34</v>
      </c>
      <c r="G14" s="342" t="s">
        <v>349</v>
      </c>
      <c r="H14" s="304" t="s">
        <v>35</v>
      </c>
    </row>
    <row r="15" spans="1:8" ht="12.75">
      <c r="A15" s="387"/>
      <c r="B15" s="363"/>
      <c r="C15" s="363"/>
      <c r="D15" s="363"/>
      <c r="E15" s="363"/>
      <c r="F15" s="343"/>
      <c r="G15" s="343"/>
      <c r="H15" s="299"/>
    </row>
    <row r="16" spans="1:8" ht="16.5" customHeight="1">
      <c r="A16" s="78"/>
      <c r="B16" s="435" t="s">
        <v>36</v>
      </c>
      <c r="C16" s="435"/>
      <c r="D16" s="435"/>
      <c r="E16" s="435"/>
      <c r="F16" s="79"/>
      <c r="G16" s="79"/>
      <c r="H16" s="80"/>
    </row>
    <row r="17" spans="1:8" ht="16.5" customHeight="1">
      <c r="A17" s="81"/>
      <c r="B17" s="435" t="s">
        <v>121</v>
      </c>
      <c r="C17" s="435"/>
      <c r="D17" s="435"/>
      <c r="E17" s="435"/>
      <c r="F17" s="79">
        <f>SUM(F18:F19)</f>
        <v>88177</v>
      </c>
      <c r="G17" s="79">
        <f>SUM(G18:G19)</f>
        <v>108664</v>
      </c>
      <c r="H17" s="83">
        <f>G17/F17*100</f>
        <v>123.23394989623144</v>
      </c>
    </row>
    <row r="18" spans="1:8" ht="12.75">
      <c r="A18" s="72" t="s">
        <v>37</v>
      </c>
      <c r="B18" s="367" t="s">
        <v>28</v>
      </c>
      <c r="C18" s="367"/>
      <c r="D18" s="367"/>
      <c r="E18" s="367"/>
      <c r="F18" s="217">
        <v>35300</v>
      </c>
      <c r="G18" s="217">
        <v>46500</v>
      </c>
      <c r="H18" s="83">
        <f aca="true" t="shared" si="0" ref="H18:H42">G18/F18*100</f>
        <v>131.72804532577905</v>
      </c>
    </row>
    <row r="19" spans="1:8" ht="12.75" customHeight="1">
      <c r="A19" s="74" t="s">
        <v>38</v>
      </c>
      <c r="B19" s="368" t="s">
        <v>39</v>
      </c>
      <c r="C19" s="368"/>
      <c r="D19" s="368"/>
      <c r="E19" s="368"/>
      <c r="F19" s="218">
        <v>52877</v>
      </c>
      <c r="G19" s="218">
        <f>G20+G21+G22+G23</f>
        <v>62164</v>
      </c>
      <c r="H19" s="83">
        <f t="shared" si="0"/>
        <v>117.56340185714016</v>
      </c>
    </row>
    <row r="20" spans="1:8" ht="12.75">
      <c r="A20" s="47" t="s">
        <v>40</v>
      </c>
      <c r="B20" s="368" t="s">
        <v>41</v>
      </c>
      <c r="C20" s="368"/>
      <c r="D20" s="368"/>
      <c r="E20" s="368"/>
      <c r="F20" s="218"/>
      <c r="G20" s="218"/>
      <c r="H20" s="83"/>
    </row>
    <row r="21" spans="1:8" ht="12.75">
      <c r="A21" s="47" t="s">
        <v>42</v>
      </c>
      <c r="B21" s="368" t="s">
        <v>43</v>
      </c>
      <c r="C21" s="368"/>
      <c r="D21" s="368"/>
      <c r="E21" s="368"/>
      <c r="F21" s="218">
        <v>33800</v>
      </c>
      <c r="G21" s="218">
        <v>41800</v>
      </c>
      <c r="H21" s="83">
        <f t="shared" si="0"/>
        <v>123.66863905325445</v>
      </c>
    </row>
    <row r="22" spans="1:8" ht="12.75" customHeight="1">
      <c r="A22" s="47" t="s">
        <v>44</v>
      </c>
      <c r="B22" s="368" t="s">
        <v>45</v>
      </c>
      <c r="C22" s="368"/>
      <c r="D22" s="368"/>
      <c r="E22" s="368"/>
      <c r="F22" s="218">
        <v>18977</v>
      </c>
      <c r="G22" s="218">
        <v>20064</v>
      </c>
      <c r="H22" s="83">
        <f t="shared" si="0"/>
        <v>105.72798650998578</v>
      </c>
    </row>
    <row r="23" spans="1:8" ht="12.75">
      <c r="A23" s="48" t="s">
        <v>46</v>
      </c>
      <c r="B23" s="434" t="s">
        <v>122</v>
      </c>
      <c r="C23" s="434"/>
      <c r="D23" s="434"/>
      <c r="E23" s="434"/>
      <c r="F23" s="219">
        <v>100</v>
      </c>
      <c r="G23" s="219">
        <v>300</v>
      </c>
      <c r="H23" s="83">
        <f t="shared" si="0"/>
        <v>300</v>
      </c>
    </row>
    <row r="24" spans="1:8" ht="12.75">
      <c r="A24" s="81"/>
      <c r="B24" s="427" t="s">
        <v>123</v>
      </c>
      <c r="C24" s="428"/>
      <c r="D24" s="428"/>
      <c r="E24" s="384"/>
      <c r="F24" s="79">
        <f>SUM(F25)</f>
        <v>14243</v>
      </c>
      <c r="G24" s="79">
        <f>SUM(G25)</f>
        <v>14930</v>
      </c>
      <c r="H24" s="83">
        <f t="shared" si="0"/>
        <v>104.82342203187531</v>
      </c>
    </row>
    <row r="25" spans="1:8" ht="12.75">
      <c r="A25" s="50" t="s">
        <v>48</v>
      </c>
      <c r="B25" s="367" t="s">
        <v>14</v>
      </c>
      <c r="C25" s="367"/>
      <c r="D25" s="367"/>
      <c r="E25" s="367"/>
      <c r="F25" s="217">
        <v>14243</v>
      </c>
      <c r="G25" s="217">
        <v>14930</v>
      </c>
      <c r="H25" s="83">
        <f t="shared" si="0"/>
        <v>104.82342203187531</v>
      </c>
    </row>
    <row r="26" spans="1:8" ht="12.75">
      <c r="A26" s="47" t="s">
        <v>49</v>
      </c>
      <c r="B26" s="368" t="s">
        <v>50</v>
      </c>
      <c r="C26" s="368"/>
      <c r="D26" s="368"/>
      <c r="E26" s="368"/>
      <c r="F26" s="218">
        <v>14243</v>
      </c>
      <c r="G26" s="218">
        <v>14930</v>
      </c>
      <c r="H26" s="83">
        <f t="shared" si="0"/>
        <v>104.82342203187531</v>
      </c>
    </row>
    <row r="27" spans="1:8" ht="12.75">
      <c r="A27" s="47" t="s">
        <v>51</v>
      </c>
      <c r="B27" s="368" t="s">
        <v>52</v>
      </c>
      <c r="C27" s="368"/>
      <c r="D27" s="368"/>
      <c r="E27" s="368"/>
      <c r="F27" s="218"/>
      <c r="G27" s="218"/>
      <c r="H27" s="83"/>
    </row>
    <row r="28" spans="1:8" ht="12.75">
      <c r="A28" s="13" t="s">
        <v>53</v>
      </c>
      <c r="B28" s="406" t="s">
        <v>54</v>
      </c>
      <c r="C28" s="430"/>
      <c r="D28" s="430"/>
      <c r="E28" s="349"/>
      <c r="F28" s="218"/>
      <c r="G28" s="218"/>
      <c r="H28" s="83"/>
    </row>
    <row r="29" spans="1:8" ht="12.75">
      <c r="A29" s="47" t="s">
        <v>55</v>
      </c>
      <c r="B29" s="406" t="s">
        <v>56</v>
      </c>
      <c r="C29" s="430"/>
      <c r="D29" s="430"/>
      <c r="E29" s="349"/>
      <c r="F29" s="218">
        <v>0</v>
      </c>
      <c r="G29" s="218">
        <v>0</v>
      </c>
      <c r="H29" s="83"/>
    </row>
    <row r="30" spans="1:8" ht="12.75">
      <c r="A30" s="47" t="s">
        <v>57</v>
      </c>
      <c r="B30" s="425" t="s">
        <v>124</v>
      </c>
      <c r="C30" s="350"/>
      <c r="D30" s="350"/>
      <c r="E30" s="351"/>
      <c r="F30" s="218">
        <v>0</v>
      </c>
      <c r="G30" s="218">
        <v>0</v>
      </c>
      <c r="H30" s="83"/>
    </row>
    <row r="31" spans="1:8" ht="12.75">
      <c r="A31" s="50"/>
      <c r="B31" s="431" t="s">
        <v>60</v>
      </c>
      <c r="C31" s="432"/>
      <c r="D31" s="432"/>
      <c r="E31" s="433"/>
      <c r="F31" s="82">
        <v>0</v>
      </c>
      <c r="G31" s="82">
        <f>SUM(G32:G34)</f>
        <v>0</v>
      </c>
      <c r="H31" s="83">
        <v>0</v>
      </c>
    </row>
    <row r="32" spans="1:8" ht="12.75">
      <c r="A32" s="50" t="s">
        <v>93</v>
      </c>
      <c r="B32" s="426" t="s">
        <v>100</v>
      </c>
      <c r="C32" s="354"/>
      <c r="D32" s="354"/>
      <c r="E32" s="355"/>
      <c r="F32" s="217"/>
      <c r="G32" s="217"/>
      <c r="H32" s="83"/>
    </row>
    <row r="33" spans="1:8" ht="12.75">
      <c r="A33" s="47" t="s">
        <v>125</v>
      </c>
      <c r="B33" s="368" t="s">
        <v>101</v>
      </c>
      <c r="C33" s="368"/>
      <c r="D33" s="368"/>
      <c r="E33" s="368"/>
      <c r="F33" s="218">
        <v>0</v>
      </c>
      <c r="G33" s="218">
        <v>0</v>
      </c>
      <c r="H33" s="83">
        <v>0</v>
      </c>
    </row>
    <row r="34" spans="1:8" ht="12.75">
      <c r="A34" s="48" t="s">
        <v>126</v>
      </c>
      <c r="B34" s="346" t="s">
        <v>102</v>
      </c>
      <c r="C34" s="350"/>
      <c r="D34" s="350"/>
      <c r="E34" s="350"/>
      <c r="F34" s="219"/>
      <c r="G34" s="219"/>
      <c r="H34" s="83"/>
    </row>
    <row r="35" spans="1:8" ht="12.75">
      <c r="A35" s="48"/>
      <c r="B35" s="373" t="s">
        <v>15</v>
      </c>
      <c r="C35" s="373"/>
      <c r="D35" s="373"/>
      <c r="E35" s="373"/>
      <c r="F35" s="84">
        <f>SUM(F36:F38)</f>
        <v>41938</v>
      </c>
      <c r="G35" s="84">
        <f>SUM(G36:G38)</f>
        <v>43162</v>
      </c>
      <c r="H35" s="83">
        <f t="shared" si="0"/>
        <v>102.91859411512232</v>
      </c>
    </row>
    <row r="36" spans="1:8" ht="12.75">
      <c r="A36" s="50" t="s">
        <v>62</v>
      </c>
      <c r="B36" s="367" t="s">
        <v>127</v>
      </c>
      <c r="C36" s="367"/>
      <c r="D36" s="367"/>
      <c r="E36" s="367"/>
      <c r="F36" s="217">
        <v>15463</v>
      </c>
      <c r="G36" s="217">
        <v>18042</v>
      </c>
      <c r="H36" s="83">
        <f t="shared" si="0"/>
        <v>116.67852292569358</v>
      </c>
    </row>
    <row r="37" spans="1:8" ht="12.75">
      <c r="A37" s="47" t="s">
        <v>65</v>
      </c>
      <c r="B37" s="368" t="s">
        <v>128</v>
      </c>
      <c r="C37" s="368"/>
      <c r="D37" s="368"/>
      <c r="E37" s="368"/>
      <c r="F37" s="218">
        <v>26250</v>
      </c>
      <c r="G37" s="218">
        <v>25000</v>
      </c>
      <c r="H37" s="83">
        <f t="shared" si="0"/>
        <v>95.23809523809523</v>
      </c>
    </row>
    <row r="38" spans="1:8" ht="12.75">
      <c r="A38" s="47" t="s">
        <v>67</v>
      </c>
      <c r="B38" s="368" t="s">
        <v>314</v>
      </c>
      <c r="C38" s="368"/>
      <c r="D38" s="368"/>
      <c r="E38" s="368"/>
      <c r="F38" s="218">
        <v>225</v>
      </c>
      <c r="G38" s="218">
        <v>120</v>
      </c>
      <c r="H38" s="83">
        <f t="shared" si="0"/>
        <v>53.333333333333336</v>
      </c>
    </row>
    <row r="39" spans="1:8" ht="12.75">
      <c r="A39" s="57"/>
      <c r="B39" s="407" t="s">
        <v>318</v>
      </c>
      <c r="C39" s="408"/>
      <c r="D39" s="408"/>
      <c r="E39" s="409"/>
      <c r="F39" s="79">
        <v>9000</v>
      </c>
      <c r="G39" s="79">
        <v>9000</v>
      </c>
      <c r="H39" s="83">
        <f t="shared" si="0"/>
        <v>100</v>
      </c>
    </row>
    <row r="40" spans="1:8" ht="12.75">
      <c r="A40" s="57"/>
      <c r="B40" s="427" t="s">
        <v>31</v>
      </c>
      <c r="C40" s="428"/>
      <c r="D40" s="428"/>
      <c r="E40" s="384"/>
      <c r="F40" s="79"/>
      <c r="G40" s="79"/>
      <c r="H40" s="83"/>
    </row>
    <row r="41" spans="1:8" ht="12.75">
      <c r="A41" s="48"/>
      <c r="B41" s="427" t="s">
        <v>10</v>
      </c>
      <c r="C41" s="428"/>
      <c r="D41" s="428"/>
      <c r="E41" s="384"/>
      <c r="F41" s="84"/>
      <c r="G41" s="84"/>
      <c r="H41" s="83"/>
    </row>
    <row r="42" spans="1:8" ht="12.75">
      <c r="A42" s="57" t="s">
        <v>37</v>
      </c>
      <c r="B42" s="429" t="s">
        <v>129</v>
      </c>
      <c r="C42" s="378"/>
      <c r="D42" s="378"/>
      <c r="E42" s="381"/>
      <c r="F42" s="82">
        <v>47003</v>
      </c>
      <c r="G42" s="82">
        <v>68901</v>
      </c>
      <c r="H42" s="83">
        <f t="shared" si="0"/>
        <v>146.58851562666214</v>
      </c>
    </row>
    <row r="43" spans="1:8" ht="12.75">
      <c r="A43" s="57" t="s">
        <v>38</v>
      </c>
      <c r="B43" s="429" t="s">
        <v>130</v>
      </c>
      <c r="C43" s="378"/>
      <c r="D43" s="378"/>
      <c r="E43" s="381"/>
      <c r="F43" s="82"/>
      <c r="G43" s="82"/>
      <c r="H43" s="83"/>
    </row>
    <row r="44" spans="1:8" ht="13.5" thickBot="1">
      <c r="A44" s="53"/>
      <c r="B44" s="379" t="s">
        <v>131</v>
      </c>
      <c r="C44" s="379"/>
      <c r="D44" s="379"/>
      <c r="E44" s="379"/>
      <c r="F44" s="85">
        <f>SUM(F17,F24,F31,F35,F39,F42)</f>
        <v>200361</v>
      </c>
      <c r="G44" s="85">
        <f>SUM(G18,G19,G24,G31,G35,G39,G42)</f>
        <v>244657</v>
      </c>
      <c r="H44" s="86">
        <f>G44/F44*100</f>
        <v>122.10809488872584</v>
      </c>
    </row>
    <row r="45" spans="1:8" ht="13.5" thickTop="1">
      <c r="A45" s="20"/>
      <c r="B45" s="21"/>
      <c r="C45" s="21"/>
      <c r="D45" s="21"/>
      <c r="E45" s="21"/>
      <c r="F45" s="4"/>
      <c r="G45" s="4"/>
      <c r="H45" s="4"/>
    </row>
    <row r="46" spans="1:8" ht="12.75">
      <c r="A46" s="20"/>
      <c r="B46" s="21"/>
      <c r="C46" s="21"/>
      <c r="D46" s="21"/>
      <c r="E46" s="21"/>
      <c r="F46" s="4"/>
      <c r="G46" s="4"/>
      <c r="H46" s="4"/>
    </row>
    <row r="47" spans="1:8" ht="12.75">
      <c r="A47" s="20"/>
      <c r="B47" s="21"/>
      <c r="C47" s="21"/>
      <c r="D47" s="21"/>
      <c r="E47" s="21"/>
      <c r="F47" s="4"/>
      <c r="G47" s="4"/>
      <c r="H47" s="4"/>
    </row>
    <row r="48" spans="1:8" ht="12.75">
      <c r="A48" s="20"/>
      <c r="B48" s="21"/>
      <c r="C48" s="21"/>
      <c r="D48" s="21"/>
      <c r="E48" s="21"/>
      <c r="F48" s="4"/>
      <c r="G48" s="4"/>
      <c r="H48" s="4"/>
    </row>
    <row r="49" spans="1:8" ht="12.75">
      <c r="A49" s="20"/>
      <c r="B49" s="21"/>
      <c r="C49" s="21"/>
      <c r="D49" s="21"/>
      <c r="E49" s="21"/>
      <c r="F49" s="4"/>
      <c r="G49" s="4"/>
      <c r="H49" s="4"/>
    </row>
    <row r="50" spans="1:8" ht="12.75">
      <c r="A50" s="20"/>
      <c r="B50" s="21"/>
      <c r="C50" s="21"/>
      <c r="D50" s="21"/>
      <c r="E50" s="21"/>
      <c r="F50" s="4"/>
      <c r="G50" s="4"/>
      <c r="H50" s="4"/>
    </row>
    <row r="56" spans="1:8" ht="12.75">
      <c r="A56" s="380"/>
      <c r="B56" s="380"/>
      <c r="C56" s="380"/>
      <c r="D56" s="380"/>
      <c r="E56" s="380"/>
      <c r="F56" s="380"/>
      <c r="G56" s="380"/>
      <c r="H56" s="380"/>
    </row>
    <row r="58" ht="18" customHeight="1"/>
    <row r="61" ht="13.5" customHeight="1"/>
    <row r="73" ht="18" customHeight="1"/>
    <row r="74" ht="12.75" customHeight="1"/>
    <row r="77" ht="15" customHeight="1"/>
    <row r="111" ht="12.75">
      <c r="H111" s="67"/>
    </row>
  </sheetData>
  <mergeCells count="40">
    <mergeCell ref="F3:H3"/>
    <mergeCell ref="A7:H7"/>
    <mergeCell ref="A8:H8"/>
    <mergeCell ref="A9:H9"/>
    <mergeCell ref="G13:H13"/>
    <mergeCell ref="A14:A15"/>
    <mergeCell ref="B14:E15"/>
    <mergeCell ref="F14:F15"/>
    <mergeCell ref="G14:G15"/>
    <mergeCell ref="H14:H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4:E44"/>
    <mergeCell ref="A56:H56"/>
    <mergeCell ref="B40:E40"/>
    <mergeCell ref="B41:E41"/>
    <mergeCell ref="B42:E42"/>
    <mergeCell ref="B43:E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34"/>
  <sheetViews>
    <sheetView workbookViewId="0" topLeftCell="A2">
      <selection activeCell="A27" sqref="A2:Q27"/>
    </sheetView>
  </sheetViews>
  <sheetFormatPr defaultColWidth="9.140625" defaultRowHeight="12.75"/>
  <cols>
    <col min="1" max="1" width="4.140625" style="0" customWidth="1"/>
    <col min="6" max="7" width="7.7109375" style="0" customWidth="1"/>
    <col min="8" max="8" width="7.57421875" style="0" bestFit="1" customWidth="1"/>
    <col min="9" max="9" width="7.00390625" style="0" customWidth="1"/>
    <col min="10" max="11" width="7.7109375" style="0" customWidth="1"/>
    <col min="12" max="13" width="7.00390625" style="0" customWidth="1"/>
    <col min="14" max="15" width="7.7109375" style="0" customWidth="1"/>
    <col min="16" max="17" width="7.00390625" style="0" customWidth="1"/>
  </cols>
  <sheetData>
    <row r="3" spans="14:18" ht="12.75">
      <c r="N3" s="311" t="s">
        <v>132</v>
      </c>
      <c r="O3" s="311"/>
      <c r="P3" s="311"/>
      <c r="Q3" s="311"/>
      <c r="R3" s="42"/>
    </row>
    <row r="4" spans="14:18" ht="12.75">
      <c r="N4" s="3"/>
      <c r="O4" s="3"/>
      <c r="P4" s="3"/>
      <c r="Q4" s="3"/>
      <c r="R4" s="42"/>
    </row>
    <row r="5" spans="14:18" ht="12.75">
      <c r="N5" s="3"/>
      <c r="O5" s="3"/>
      <c r="P5" s="3"/>
      <c r="Q5" s="3"/>
      <c r="R5" s="42"/>
    </row>
    <row r="6" spans="14:18" ht="12.75">
      <c r="N6" s="3"/>
      <c r="O6" s="3"/>
      <c r="P6" s="3"/>
      <c r="Q6" s="3"/>
      <c r="R6" s="42"/>
    </row>
    <row r="7" spans="1:18" ht="12.75" customHeight="1">
      <c r="A7" s="312" t="s">
        <v>330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45"/>
    </row>
    <row r="8" spans="1:18" ht="16.5" customHeight="1">
      <c r="A8" s="312" t="s">
        <v>120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45"/>
    </row>
    <row r="9" spans="1:18" ht="16.5" customHeight="1">
      <c r="A9" s="312" t="s">
        <v>337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45"/>
    </row>
    <row r="10" spans="1:18" ht="16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5"/>
    </row>
    <row r="11" spans="1:18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5"/>
    </row>
    <row r="13" spans="14:18" ht="13.5" thickBot="1">
      <c r="N13" s="87"/>
      <c r="O13" s="87"/>
      <c r="P13" s="303" t="s">
        <v>0</v>
      </c>
      <c r="Q13" s="303"/>
      <c r="R13" s="88"/>
    </row>
    <row r="14" spans="1:17" ht="15" customHeight="1" thickTop="1">
      <c r="A14" s="386" t="s">
        <v>1</v>
      </c>
      <c r="B14" s="436" t="s">
        <v>133</v>
      </c>
      <c r="C14" s="436"/>
      <c r="D14" s="436"/>
      <c r="E14" s="436"/>
      <c r="F14" s="362" t="s">
        <v>22</v>
      </c>
      <c r="G14" s="362"/>
      <c r="H14" s="362"/>
      <c r="I14" s="362"/>
      <c r="J14" s="438" t="s">
        <v>134</v>
      </c>
      <c r="K14" s="438"/>
      <c r="L14" s="438"/>
      <c r="M14" s="438"/>
      <c r="N14" s="438"/>
      <c r="O14" s="438"/>
      <c r="P14" s="438"/>
      <c r="Q14" s="438"/>
    </row>
    <row r="15" spans="1:17" ht="15" customHeight="1">
      <c r="A15" s="387"/>
      <c r="B15" s="437"/>
      <c r="C15" s="437"/>
      <c r="D15" s="437"/>
      <c r="E15" s="437"/>
      <c r="F15" s="363"/>
      <c r="G15" s="363"/>
      <c r="H15" s="363"/>
      <c r="I15" s="363"/>
      <c r="J15" s="439" t="s">
        <v>77</v>
      </c>
      <c r="K15" s="439"/>
      <c r="L15" s="439"/>
      <c r="M15" s="439"/>
      <c r="N15" s="439" t="s">
        <v>135</v>
      </c>
      <c r="O15" s="439"/>
      <c r="P15" s="439"/>
      <c r="Q15" s="439"/>
    </row>
    <row r="16" spans="1:17" ht="14.25" customHeight="1">
      <c r="A16" s="387"/>
      <c r="B16" s="437"/>
      <c r="C16" s="437"/>
      <c r="D16" s="437"/>
      <c r="E16" s="437"/>
      <c r="F16" s="59" t="s">
        <v>136</v>
      </c>
      <c r="G16" s="59" t="s">
        <v>137</v>
      </c>
      <c r="H16" s="439" t="s">
        <v>138</v>
      </c>
      <c r="I16" s="439"/>
      <c r="J16" s="59" t="s">
        <v>136</v>
      </c>
      <c r="K16" s="59" t="s">
        <v>137</v>
      </c>
      <c r="L16" s="439" t="s">
        <v>138</v>
      </c>
      <c r="M16" s="439"/>
      <c r="N16" s="59" t="s">
        <v>136</v>
      </c>
      <c r="O16" s="59" t="s">
        <v>137</v>
      </c>
      <c r="P16" s="439" t="s">
        <v>138</v>
      </c>
      <c r="Q16" s="439"/>
    </row>
    <row r="17" spans="1:17" ht="14.25" customHeight="1">
      <c r="A17" s="387"/>
      <c r="B17" s="437"/>
      <c r="C17" s="437"/>
      <c r="D17" s="437"/>
      <c r="E17" s="437"/>
      <c r="F17" s="439" t="s">
        <v>139</v>
      </c>
      <c r="G17" s="439"/>
      <c r="H17" s="59" t="s">
        <v>140</v>
      </c>
      <c r="I17" s="59" t="s">
        <v>141</v>
      </c>
      <c r="J17" s="439" t="s">
        <v>139</v>
      </c>
      <c r="K17" s="439"/>
      <c r="L17" s="59" t="s">
        <v>140</v>
      </c>
      <c r="M17" s="59" t="s">
        <v>141</v>
      </c>
      <c r="N17" s="439" t="s">
        <v>139</v>
      </c>
      <c r="O17" s="439"/>
      <c r="P17" s="89" t="s">
        <v>140</v>
      </c>
      <c r="Q17" s="89" t="s">
        <v>141</v>
      </c>
    </row>
    <row r="18" spans="1:17" ht="14.25" customHeight="1">
      <c r="A18" s="387"/>
      <c r="B18" s="439" t="s">
        <v>37</v>
      </c>
      <c r="C18" s="439"/>
      <c r="D18" s="439"/>
      <c r="E18" s="439"/>
      <c r="F18" s="59" t="s">
        <v>38</v>
      </c>
      <c r="G18" s="59" t="s">
        <v>48</v>
      </c>
      <c r="H18" s="59" t="s">
        <v>59</v>
      </c>
      <c r="I18" s="59" t="s">
        <v>61</v>
      </c>
      <c r="J18" s="59" t="s">
        <v>67</v>
      </c>
      <c r="K18" s="59" t="s">
        <v>69</v>
      </c>
      <c r="L18" s="59" t="s">
        <v>70</v>
      </c>
      <c r="M18" s="59" t="s">
        <v>71</v>
      </c>
      <c r="N18" s="59" t="s">
        <v>85</v>
      </c>
      <c r="O18" s="59" t="s">
        <v>86</v>
      </c>
      <c r="P18" s="59" t="s">
        <v>87</v>
      </c>
      <c r="Q18" s="59" t="s">
        <v>88</v>
      </c>
    </row>
    <row r="19" spans="1:17" ht="14.25" customHeight="1">
      <c r="A19" s="75" t="s">
        <v>37</v>
      </c>
      <c r="B19" s="429" t="s">
        <v>311</v>
      </c>
      <c r="C19" s="378"/>
      <c r="D19" s="378"/>
      <c r="E19" s="381"/>
      <c r="F19" s="90">
        <v>23419</v>
      </c>
      <c r="G19" s="90">
        <v>19804</v>
      </c>
      <c r="H19" s="90">
        <f aca="true" t="shared" si="0" ref="H19:H26">G19-F19</f>
        <v>-3615</v>
      </c>
      <c r="I19" s="90">
        <f>G19/F19*100</f>
        <v>84.56381570519663</v>
      </c>
      <c r="J19" s="90">
        <v>4914</v>
      </c>
      <c r="K19" s="90">
        <v>4914</v>
      </c>
      <c r="L19" s="90">
        <f>K19-J19</f>
        <v>0</v>
      </c>
      <c r="M19" s="90">
        <f>K19/J19*100</f>
        <v>100</v>
      </c>
      <c r="N19" s="90">
        <v>1330</v>
      </c>
      <c r="O19" s="90">
        <v>1530</v>
      </c>
      <c r="P19" s="90">
        <f>O19-N19</f>
        <v>200</v>
      </c>
      <c r="Q19" s="90">
        <f>O19/N19*100</f>
        <v>115.0375939849624</v>
      </c>
    </row>
    <row r="20" spans="1:17" s="288" customFormat="1" ht="13.5" customHeight="1">
      <c r="A20" s="330" t="s">
        <v>38</v>
      </c>
      <c r="B20" s="440" t="s">
        <v>142</v>
      </c>
      <c r="C20" s="440"/>
      <c r="D20" s="440"/>
      <c r="E20" s="440"/>
      <c r="F20" s="289">
        <v>83001</v>
      </c>
      <c r="G20" s="289">
        <v>124545</v>
      </c>
      <c r="H20" s="289">
        <f t="shared" si="0"/>
        <v>41544</v>
      </c>
      <c r="I20" s="289">
        <f aca="true" t="shared" si="1" ref="I20:I26">G20/F20*100</f>
        <v>150.0524090071204</v>
      </c>
      <c r="J20" s="289">
        <v>13963</v>
      </c>
      <c r="K20" s="289">
        <v>15730</v>
      </c>
      <c r="L20" s="289">
        <f aca="true" t="shared" si="2" ref="L20:L26">K20-J20</f>
        <v>1767</v>
      </c>
      <c r="M20" s="289">
        <f aca="true" t="shared" si="3" ref="M20:M26">K20/J20*100</f>
        <v>112.65487359449975</v>
      </c>
      <c r="N20" s="289">
        <v>4000</v>
      </c>
      <c r="O20" s="289">
        <v>4270</v>
      </c>
      <c r="P20" s="289">
        <f>O20-N20</f>
        <v>270</v>
      </c>
      <c r="Q20" s="289">
        <f aca="true" t="shared" si="4" ref="Q20:Q26">O20/N20*100</f>
        <v>106.74999999999999</v>
      </c>
    </row>
    <row r="21" spans="1:17" ht="13.5" customHeight="1">
      <c r="A21" s="75" t="s">
        <v>48</v>
      </c>
      <c r="B21" s="382" t="s">
        <v>25</v>
      </c>
      <c r="C21" s="382"/>
      <c r="D21" s="382"/>
      <c r="E21" s="382"/>
      <c r="F21" s="90">
        <v>54916</v>
      </c>
      <c r="G21" s="90">
        <v>66484</v>
      </c>
      <c r="H21" s="90">
        <f t="shared" si="0"/>
        <v>11568</v>
      </c>
      <c r="I21" s="90">
        <f t="shared" si="1"/>
        <v>121.06489911865394</v>
      </c>
      <c r="J21" s="90"/>
      <c r="K21" s="90"/>
      <c r="L21" s="90"/>
      <c r="M21" s="90"/>
      <c r="N21" s="90"/>
      <c r="O21" s="90"/>
      <c r="P21" s="90"/>
      <c r="Q21" s="90"/>
    </row>
    <row r="22" spans="1:17" ht="13.5" customHeight="1">
      <c r="A22" s="75" t="s">
        <v>59</v>
      </c>
      <c r="B22" s="382" t="s">
        <v>26</v>
      </c>
      <c r="C22" s="382"/>
      <c r="D22" s="382"/>
      <c r="E22" s="382"/>
      <c r="F22" s="90"/>
      <c r="G22" s="90"/>
      <c r="H22" s="90">
        <f t="shared" si="0"/>
        <v>0</v>
      </c>
      <c r="I22" s="90"/>
      <c r="J22" s="90"/>
      <c r="K22" s="90"/>
      <c r="L22" s="90"/>
      <c r="M22" s="90"/>
      <c r="N22" s="90"/>
      <c r="O22" s="90"/>
      <c r="P22" s="90"/>
      <c r="Q22" s="90"/>
    </row>
    <row r="23" spans="1:17" ht="13.5" customHeight="1">
      <c r="A23" s="75" t="s">
        <v>61</v>
      </c>
      <c r="B23" s="383" t="s">
        <v>27</v>
      </c>
      <c r="C23" s="301"/>
      <c r="D23" s="301"/>
      <c r="E23" s="302"/>
      <c r="F23" s="90"/>
      <c r="G23" s="90"/>
      <c r="H23" s="90">
        <f t="shared" si="0"/>
        <v>0</v>
      </c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13.5" customHeight="1">
      <c r="A24" s="55"/>
      <c r="B24" s="385" t="s">
        <v>90</v>
      </c>
      <c r="C24" s="385"/>
      <c r="D24" s="385"/>
      <c r="E24" s="385"/>
      <c r="F24" s="90">
        <f>SUM(F19:F23)</f>
        <v>161336</v>
      </c>
      <c r="G24" s="90">
        <f>SUM(G19:G23)</f>
        <v>210833</v>
      </c>
      <c r="H24" s="289">
        <f t="shared" si="0"/>
        <v>49497</v>
      </c>
      <c r="I24" s="289">
        <f t="shared" si="1"/>
        <v>130.67945157931274</v>
      </c>
      <c r="J24" s="289">
        <v>18877</v>
      </c>
      <c r="K24" s="289">
        <v>20644</v>
      </c>
      <c r="L24" s="289">
        <f t="shared" si="2"/>
        <v>1767</v>
      </c>
      <c r="M24" s="289">
        <f t="shared" si="3"/>
        <v>109.3605975525772</v>
      </c>
      <c r="N24" s="289">
        <f>SUM(N19:N23)</f>
        <v>5330</v>
      </c>
      <c r="O24" s="289">
        <f>SUM(O19:O23)</f>
        <v>5800</v>
      </c>
      <c r="P24" s="289">
        <f>O24-N24</f>
        <v>470</v>
      </c>
      <c r="Q24" s="90">
        <f t="shared" si="4"/>
        <v>108.81801125703565</v>
      </c>
    </row>
    <row r="25" spans="1:17" ht="13.5" customHeight="1">
      <c r="A25" s="75" t="s">
        <v>67</v>
      </c>
      <c r="B25" s="370" t="s">
        <v>317</v>
      </c>
      <c r="C25" s="370"/>
      <c r="D25" s="370"/>
      <c r="E25" s="370"/>
      <c r="F25" s="289">
        <v>39025</v>
      </c>
      <c r="G25" s="289">
        <v>39367</v>
      </c>
      <c r="H25" s="289">
        <f t="shared" si="0"/>
        <v>342</v>
      </c>
      <c r="I25" s="289">
        <f t="shared" si="1"/>
        <v>100.87636130685458</v>
      </c>
      <c r="J25" s="289">
        <v>22840</v>
      </c>
      <c r="K25" s="289">
        <v>25372</v>
      </c>
      <c r="L25" s="289">
        <f t="shared" si="2"/>
        <v>2532</v>
      </c>
      <c r="M25" s="289">
        <f t="shared" si="3"/>
        <v>111.08581436077058</v>
      </c>
      <c r="N25" s="289">
        <v>5845</v>
      </c>
      <c r="O25" s="289">
        <v>5750</v>
      </c>
      <c r="P25" s="289">
        <f>O25-N25</f>
        <v>-95</v>
      </c>
      <c r="Q25" s="90">
        <f t="shared" si="4"/>
        <v>98.37467921300257</v>
      </c>
    </row>
    <row r="26" spans="1:17" ht="13.5" customHeight="1" thickBot="1">
      <c r="A26" s="91"/>
      <c r="B26" s="379" t="s">
        <v>315</v>
      </c>
      <c r="C26" s="379"/>
      <c r="D26" s="379"/>
      <c r="E26" s="379"/>
      <c r="F26" s="54">
        <f>SUM(F24:F25)</f>
        <v>200361</v>
      </c>
      <c r="G26" s="54">
        <f>SUM(G24:G25)</f>
        <v>250200</v>
      </c>
      <c r="H26" s="290">
        <f t="shared" si="0"/>
        <v>49839</v>
      </c>
      <c r="I26" s="290">
        <f t="shared" si="1"/>
        <v>124.87460134457305</v>
      </c>
      <c r="J26" s="290">
        <f>SUM(J24:J25)</f>
        <v>41717</v>
      </c>
      <c r="K26" s="290">
        <f>SUM(K24:K25)</f>
        <v>46016</v>
      </c>
      <c r="L26" s="290">
        <f t="shared" si="2"/>
        <v>4299</v>
      </c>
      <c r="M26" s="290">
        <f t="shared" si="3"/>
        <v>110.30515137713641</v>
      </c>
      <c r="N26" s="290">
        <f>SUM(N24:N25)</f>
        <v>11175</v>
      </c>
      <c r="O26" s="290">
        <f>SUM(O24:O25)</f>
        <v>11550</v>
      </c>
      <c r="P26" s="290">
        <f>O26-N26</f>
        <v>375</v>
      </c>
      <c r="Q26" s="54">
        <f t="shared" si="4"/>
        <v>103.35570469798658</v>
      </c>
    </row>
    <row r="27" spans="7:16" ht="13.5" thickTop="1">
      <c r="G27" s="288"/>
      <c r="H27" s="288"/>
      <c r="I27" s="288"/>
      <c r="J27" s="288"/>
      <c r="K27" s="288"/>
      <c r="L27" s="288"/>
      <c r="M27" s="288"/>
      <c r="N27" s="288"/>
      <c r="O27" s="288"/>
      <c r="P27" s="288"/>
    </row>
    <row r="28" spans="7:16" ht="12.75">
      <c r="G28" s="288"/>
      <c r="H28" s="288"/>
      <c r="I28" s="288"/>
      <c r="J28" s="288"/>
      <c r="K28" s="288"/>
      <c r="L28" s="288"/>
      <c r="M28" s="288"/>
      <c r="N28" s="288"/>
      <c r="O28" s="288"/>
      <c r="P28" s="288"/>
    </row>
    <row r="29" spans="7:16" ht="12.75">
      <c r="G29" s="288"/>
      <c r="H29" s="288"/>
      <c r="I29" s="288"/>
      <c r="J29" s="288"/>
      <c r="K29" s="288"/>
      <c r="L29" s="288"/>
      <c r="M29" s="288"/>
      <c r="N29" s="288"/>
      <c r="O29" s="288"/>
      <c r="P29" s="288"/>
    </row>
    <row r="34" ht="12.75">
      <c r="A34" s="9"/>
    </row>
  </sheetData>
  <mergeCells count="26">
    <mergeCell ref="B23:E23"/>
    <mergeCell ref="B24:E24"/>
    <mergeCell ref="B25:E25"/>
    <mergeCell ref="B26:E26"/>
    <mergeCell ref="B19:E19"/>
    <mergeCell ref="B20:E20"/>
    <mergeCell ref="B21:E21"/>
    <mergeCell ref="B22:E22"/>
    <mergeCell ref="F17:G17"/>
    <mergeCell ref="J17:K17"/>
    <mergeCell ref="N17:O17"/>
    <mergeCell ref="B18:E18"/>
    <mergeCell ref="P13:Q13"/>
    <mergeCell ref="A14:A18"/>
    <mergeCell ref="B14:E17"/>
    <mergeCell ref="F14:I15"/>
    <mergeCell ref="J14:Q14"/>
    <mergeCell ref="J15:M15"/>
    <mergeCell ref="N15:Q15"/>
    <mergeCell ref="H16:I16"/>
    <mergeCell ref="L16:M16"/>
    <mergeCell ref="P16:Q16"/>
    <mergeCell ref="N3:Q3"/>
    <mergeCell ref="A7:Q7"/>
    <mergeCell ref="A8:Q8"/>
    <mergeCell ref="A9:Q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8" sqref="A2:M28"/>
    </sheetView>
  </sheetViews>
  <sheetFormatPr defaultColWidth="9.140625" defaultRowHeight="12.75"/>
  <cols>
    <col min="1" max="1" width="18.57421875" style="0" customWidth="1"/>
    <col min="2" max="13" width="7.7109375" style="0" customWidth="1"/>
  </cols>
  <sheetData>
    <row r="1" ht="12.75">
      <c r="A1" s="9"/>
    </row>
    <row r="3" ht="12.75">
      <c r="M3" s="3" t="s">
        <v>143</v>
      </c>
    </row>
    <row r="4" spans="10:13" ht="12.75">
      <c r="J4" s="42"/>
      <c r="K4" s="42"/>
      <c r="L4" s="42"/>
      <c r="M4" s="42"/>
    </row>
    <row r="5" spans="9:13" ht="12.75">
      <c r="I5" s="3"/>
      <c r="J5" s="3"/>
      <c r="K5" s="3"/>
      <c r="L5" s="3"/>
      <c r="M5" s="3"/>
    </row>
    <row r="6" spans="9:13" ht="12.75">
      <c r="I6" s="3"/>
      <c r="J6" s="3"/>
      <c r="K6" s="3"/>
      <c r="L6" s="3"/>
      <c r="M6" s="3"/>
    </row>
    <row r="7" spans="9:13" ht="12.75">
      <c r="I7" s="3"/>
      <c r="J7" s="3"/>
      <c r="K7" s="3"/>
      <c r="L7" s="3"/>
      <c r="M7" s="3"/>
    </row>
    <row r="8" spans="2:13" ht="12.75">
      <c r="B8" s="312" t="s">
        <v>330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2:13" ht="12.75">
      <c r="B9" s="312" t="s">
        <v>120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2:13" ht="12.75">
      <c r="B10" s="312" t="s">
        <v>338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</row>
    <row r="11" spans="2:1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3" t="s">
        <v>0</v>
      </c>
    </row>
    <row r="15" spans="2:13" ht="13.5" thickTop="1">
      <c r="B15" s="444" t="s">
        <v>134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9"/>
    </row>
    <row r="16" spans="2:13" s="93" customFormat="1" ht="22.5" customHeight="1">
      <c r="B16" s="441" t="s">
        <v>79</v>
      </c>
      <c r="C16" s="442"/>
      <c r="D16" s="442"/>
      <c r="E16" s="443"/>
      <c r="F16" s="343" t="s">
        <v>314</v>
      </c>
      <c r="G16" s="343"/>
      <c r="H16" s="343"/>
      <c r="I16" s="343"/>
      <c r="J16" s="343" t="s">
        <v>310</v>
      </c>
      <c r="K16" s="343"/>
      <c r="L16" s="343"/>
      <c r="M16" s="343"/>
    </row>
    <row r="17" spans="2:13" ht="12.75">
      <c r="B17" s="59" t="s">
        <v>136</v>
      </c>
      <c r="C17" s="59" t="s">
        <v>137</v>
      </c>
      <c r="D17" s="439" t="s">
        <v>138</v>
      </c>
      <c r="E17" s="439"/>
      <c r="F17" s="59" t="s">
        <v>136</v>
      </c>
      <c r="G17" s="59" t="s">
        <v>137</v>
      </c>
      <c r="H17" s="439" t="s">
        <v>138</v>
      </c>
      <c r="I17" s="439"/>
      <c r="J17" s="59" t="s">
        <v>136</v>
      </c>
      <c r="K17" s="59" t="s">
        <v>137</v>
      </c>
      <c r="L17" s="439" t="s">
        <v>138</v>
      </c>
      <c r="M17" s="439"/>
    </row>
    <row r="18" spans="2:13" ht="12.75" customHeight="1">
      <c r="B18" s="439" t="s">
        <v>139</v>
      </c>
      <c r="C18" s="439"/>
      <c r="D18" s="59" t="s">
        <v>140</v>
      </c>
      <c r="E18" s="59" t="s">
        <v>141</v>
      </c>
      <c r="F18" s="439" t="s">
        <v>139</v>
      </c>
      <c r="G18" s="439"/>
      <c r="H18" s="59" t="s">
        <v>140</v>
      </c>
      <c r="I18" s="59" t="s">
        <v>141</v>
      </c>
      <c r="J18" s="439" t="s">
        <v>139</v>
      </c>
      <c r="K18" s="439"/>
      <c r="L18" s="89" t="s">
        <v>140</v>
      </c>
      <c r="M18" s="89" t="s">
        <v>141</v>
      </c>
    </row>
    <row r="19" spans="2:13" ht="12.75">
      <c r="B19" s="59" t="s">
        <v>89</v>
      </c>
      <c r="C19" s="59" t="s">
        <v>144</v>
      </c>
      <c r="D19" s="59" t="s">
        <v>145</v>
      </c>
      <c r="E19" s="59" t="s">
        <v>146</v>
      </c>
      <c r="F19" s="59" t="s">
        <v>147</v>
      </c>
      <c r="G19" s="59" t="s">
        <v>148</v>
      </c>
      <c r="H19" s="59" t="s">
        <v>149</v>
      </c>
      <c r="I19" s="59" t="s">
        <v>150</v>
      </c>
      <c r="J19" s="59" t="s">
        <v>151</v>
      </c>
      <c r="K19" s="59" t="s">
        <v>152</v>
      </c>
      <c r="L19" s="59" t="s">
        <v>153</v>
      </c>
      <c r="M19" s="59" t="s">
        <v>154</v>
      </c>
    </row>
    <row r="20" spans="2:13" ht="12.75">
      <c r="B20" s="90">
        <v>10000</v>
      </c>
      <c r="C20" s="90">
        <v>11360</v>
      </c>
      <c r="D20" s="90">
        <f>C20-B20</f>
        <v>1360</v>
      </c>
      <c r="E20" s="90">
        <f>C20/B20*100</f>
        <v>113.6</v>
      </c>
      <c r="F20" s="90">
        <v>500</v>
      </c>
      <c r="G20" s="90">
        <v>500</v>
      </c>
      <c r="H20" s="90">
        <v>0</v>
      </c>
      <c r="I20" s="90">
        <v>100</v>
      </c>
      <c r="J20" s="90">
        <v>1000</v>
      </c>
      <c r="K20" s="90">
        <v>1000</v>
      </c>
      <c r="L20" s="90">
        <f>K20-J20</f>
        <v>0</v>
      </c>
      <c r="M20" s="90">
        <f>K20/J20*100</f>
        <v>100</v>
      </c>
    </row>
    <row r="21" spans="2:13" s="288" customFormat="1" ht="12.75">
      <c r="B21" s="289">
        <v>38730</v>
      </c>
      <c r="C21" s="289">
        <v>53280</v>
      </c>
      <c r="D21" s="289">
        <f aca="true" t="shared" si="0" ref="D21:D26">C21-B21</f>
        <v>14550</v>
      </c>
      <c r="E21" s="289">
        <f aca="true" t="shared" si="1" ref="E21:E27">C21/B21*100</f>
        <v>137.56777691711852</v>
      </c>
      <c r="F21" s="289"/>
      <c r="G21" s="289"/>
      <c r="H21" s="289"/>
      <c r="I21" s="289"/>
      <c r="J21" s="289">
        <v>13033</v>
      </c>
      <c r="K21" s="289">
        <v>13475</v>
      </c>
      <c r="L21" s="289">
        <f>K21-J21</f>
        <v>442</v>
      </c>
      <c r="M21" s="289">
        <f>K21/J21*100</f>
        <v>103.39139108417095</v>
      </c>
    </row>
    <row r="22" spans="2:13" ht="12.7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2:13" ht="12.7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2:13" ht="12.7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2:13" ht="12.75">
      <c r="B25" s="289">
        <f>SUM(B20:B24)</f>
        <v>48730</v>
      </c>
      <c r="C25" s="289">
        <f>SUM(C20:C24)</f>
        <v>64640</v>
      </c>
      <c r="D25" s="289">
        <f t="shared" si="0"/>
        <v>15910</v>
      </c>
      <c r="E25" s="289">
        <f t="shared" si="1"/>
        <v>132.64929201723785</v>
      </c>
      <c r="F25" s="289">
        <f>SUM(F20:F24)</f>
        <v>500</v>
      </c>
      <c r="G25" s="289">
        <f>SUM(G20:G24)</f>
        <v>500</v>
      </c>
      <c r="H25" s="289"/>
      <c r="I25" s="289"/>
      <c r="J25" s="289">
        <f>SUM(J20:J24)</f>
        <v>14033</v>
      </c>
      <c r="K25" s="289">
        <f>SUM(K20:K24)</f>
        <v>14475</v>
      </c>
      <c r="L25" s="289">
        <f>K25-J25</f>
        <v>442</v>
      </c>
      <c r="M25" s="289">
        <f>K25/J25*100</f>
        <v>103.14971852062995</v>
      </c>
    </row>
    <row r="26" spans="2:13" ht="12.75">
      <c r="B26" s="289">
        <v>7490</v>
      </c>
      <c r="C26" s="289">
        <v>6700</v>
      </c>
      <c r="D26" s="289">
        <f t="shared" si="0"/>
        <v>-790</v>
      </c>
      <c r="E26" s="289">
        <f t="shared" si="1"/>
        <v>89.45260347129505</v>
      </c>
      <c r="F26" s="289">
        <v>0</v>
      </c>
      <c r="G26" s="289">
        <v>0</v>
      </c>
      <c r="H26" s="289"/>
      <c r="I26" s="289"/>
      <c r="J26" s="289">
        <v>1050</v>
      </c>
      <c r="K26" s="289">
        <v>1300</v>
      </c>
      <c r="L26" s="289">
        <f>K26-J26</f>
        <v>250</v>
      </c>
      <c r="M26" s="289">
        <f>K26/J26*100</f>
        <v>123.80952380952381</v>
      </c>
    </row>
    <row r="27" spans="2:13" ht="13.5" thickBot="1">
      <c r="B27" s="290">
        <f>SUM(B25:B26)</f>
        <v>56220</v>
      </c>
      <c r="C27" s="290">
        <f>SUM(C25:C26)</f>
        <v>71340</v>
      </c>
      <c r="D27" s="290">
        <f>C27-B27</f>
        <v>15120</v>
      </c>
      <c r="E27" s="290">
        <f t="shared" si="1"/>
        <v>126.89434364994663</v>
      </c>
      <c r="F27" s="290">
        <f>SUM(F25:F26)</f>
        <v>500</v>
      </c>
      <c r="G27" s="290">
        <f>SUM(G25:G26)</f>
        <v>500</v>
      </c>
      <c r="H27" s="290"/>
      <c r="I27" s="290"/>
      <c r="J27" s="290">
        <f>SUM(J25:J26)</f>
        <v>15083</v>
      </c>
      <c r="K27" s="290">
        <f>SUM(K25:K26)</f>
        <v>15775</v>
      </c>
      <c r="L27" s="290">
        <f>K27-J27</f>
        <v>692</v>
      </c>
      <c r="M27" s="290">
        <f>K27/J27*100</f>
        <v>104.5879466949546</v>
      </c>
    </row>
    <row r="28" ht="13.5" thickTop="1"/>
  </sheetData>
  <mergeCells count="13">
    <mergeCell ref="B8:M8"/>
    <mergeCell ref="B9:M9"/>
    <mergeCell ref="B10:M10"/>
    <mergeCell ref="B15:M15"/>
    <mergeCell ref="B18:C18"/>
    <mergeCell ref="F18:G18"/>
    <mergeCell ref="J18:K18"/>
    <mergeCell ref="B16:E16"/>
    <mergeCell ref="F16:I16"/>
    <mergeCell ref="J16:M16"/>
    <mergeCell ref="D17:E17"/>
    <mergeCell ref="H17:I17"/>
    <mergeCell ref="L17:M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Q35"/>
  <sheetViews>
    <sheetView workbookViewId="0" topLeftCell="A1">
      <selection activeCell="A21" sqref="A21:IV21"/>
    </sheetView>
  </sheetViews>
  <sheetFormatPr defaultColWidth="9.140625" defaultRowHeight="12.75"/>
  <cols>
    <col min="2" max="16" width="7.7109375" style="0" customWidth="1"/>
  </cols>
  <sheetData>
    <row r="4" spans="2:16" ht="12.75">
      <c r="B4" s="42"/>
      <c r="C4" s="42"/>
      <c r="D4" s="42"/>
      <c r="E4" s="42"/>
      <c r="M4" s="311" t="s">
        <v>143</v>
      </c>
      <c r="N4" s="311"/>
      <c r="O4" s="311"/>
      <c r="P4" s="311"/>
    </row>
    <row r="5" spans="2:14" ht="12.75">
      <c r="B5" s="3"/>
      <c r="C5" s="3"/>
      <c r="D5" s="3"/>
      <c r="E5" s="3"/>
      <c r="M5" s="3"/>
      <c r="N5" s="3"/>
    </row>
    <row r="6" spans="2:14" ht="12.75">
      <c r="B6" s="3"/>
      <c r="C6" s="3"/>
      <c r="D6" s="3"/>
      <c r="E6" s="3"/>
      <c r="M6" s="3"/>
      <c r="N6" s="3"/>
    </row>
    <row r="7" spans="2:14" ht="12.75">
      <c r="B7" s="3"/>
      <c r="C7" s="3"/>
      <c r="D7" s="3"/>
      <c r="E7" s="3"/>
      <c r="M7" s="3"/>
      <c r="N7" s="3"/>
    </row>
    <row r="8" spans="2:16" ht="12.75">
      <c r="B8" s="312" t="s">
        <v>331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3:17" ht="12.75">
      <c r="C9" s="2"/>
      <c r="D9" s="2"/>
      <c r="E9" s="2"/>
      <c r="F9" s="312" t="s">
        <v>316</v>
      </c>
      <c r="G9" s="312"/>
      <c r="H9" s="312"/>
      <c r="I9" s="312"/>
      <c r="J9" s="312"/>
      <c r="K9" s="312"/>
      <c r="L9" s="312"/>
      <c r="M9" s="2"/>
      <c r="N9" s="2"/>
      <c r="O9" s="2"/>
      <c r="P9" s="2"/>
      <c r="Q9" s="2"/>
    </row>
    <row r="10" spans="2:16" ht="12.75">
      <c r="B10" s="2"/>
      <c r="C10" s="2"/>
      <c r="D10" s="2"/>
      <c r="E10" s="2"/>
      <c r="F10" s="312" t="s">
        <v>337</v>
      </c>
      <c r="G10" s="312"/>
      <c r="H10" s="312"/>
      <c r="I10" s="312"/>
      <c r="J10" s="312"/>
      <c r="K10" s="312"/>
      <c r="L10" s="312"/>
      <c r="M10" s="2"/>
      <c r="N10" s="2"/>
      <c r="O10" s="2"/>
      <c r="P10" s="2"/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4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3.5" thickBot="1"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  <c r="N14" s="23"/>
      <c r="O14" s="445" t="s">
        <v>0</v>
      </c>
      <c r="P14" s="445"/>
    </row>
    <row r="15" spans="2:16" ht="13.5" thickTop="1">
      <c r="B15" s="444" t="s">
        <v>134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92"/>
      <c r="O15" s="92"/>
      <c r="P15" s="94"/>
    </row>
    <row r="16" spans="2:16" s="93" customFormat="1" ht="22.5" customHeight="1">
      <c r="B16" s="343" t="s">
        <v>83</v>
      </c>
      <c r="C16" s="343"/>
      <c r="D16" s="343"/>
      <c r="E16" s="299"/>
      <c r="F16" s="441" t="s">
        <v>82</v>
      </c>
      <c r="G16" s="442"/>
      <c r="H16" s="442"/>
      <c r="I16" s="443"/>
      <c r="J16" s="343" t="s">
        <v>155</v>
      </c>
      <c r="K16" s="343"/>
      <c r="L16" s="343"/>
      <c r="M16" s="343"/>
      <c r="N16" s="447" t="s">
        <v>156</v>
      </c>
      <c r="O16" s="448"/>
      <c r="P16" s="449"/>
    </row>
    <row r="17" spans="2:16" ht="12.75">
      <c r="B17" s="59" t="s">
        <v>136</v>
      </c>
      <c r="C17" s="59" t="s">
        <v>137</v>
      </c>
      <c r="D17" s="439" t="s">
        <v>138</v>
      </c>
      <c r="E17" s="450"/>
      <c r="F17" s="59" t="s">
        <v>136</v>
      </c>
      <c r="G17" s="59" t="s">
        <v>137</v>
      </c>
      <c r="H17" s="439" t="s">
        <v>138</v>
      </c>
      <c r="I17" s="439"/>
      <c r="J17" s="59" t="s">
        <v>136</v>
      </c>
      <c r="K17" s="59" t="s">
        <v>137</v>
      </c>
      <c r="L17" s="439" t="s">
        <v>138</v>
      </c>
      <c r="M17" s="439"/>
      <c r="N17" s="451" t="s">
        <v>157</v>
      </c>
      <c r="O17" s="452"/>
      <c r="P17" s="453"/>
    </row>
    <row r="18" spans="2:16" ht="12.75">
      <c r="B18" s="439" t="s">
        <v>139</v>
      </c>
      <c r="C18" s="439"/>
      <c r="D18" s="89" t="s">
        <v>140</v>
      </c>
      <c r="E18" s="95" t="s">
        <v>141</v>
      </c>
      <c r="F18" s="439" t="s">
        <v>139</v>
      </c>
      <c r="G18" s="439"/>
      <c r="H18" s="59" t="s">
        <v>140</v>
      </c>
      <c r="I18" s="59" t="s">
        <v>141</v>
      </c>
      <c r="J18" s="439" t="s">
        <v>139</v>
      </c>
      <c r="K18" s="439"/>
      <c r="L18" s="59" t="s">
        <v>140</v>
      </c>
      <c r="M18" s="59" t="s">
        <v>141</v>
      </c>
      <c r="N18" s="458" t="s">
        <v>136</v>
      </c>
      <c r="O18" s="454" t="s">
        <v>137</v>
      </c>
      <c r="P18" s="456" t="s">
        <v>138</v>
      </c>
    </row>
    <row r="19" spans="2:16" ht="12.75">
      <c r="B19" s="59" t="s">
        <v>158</v>
      </c>
      <c r="C19" s="59" t="s">
        <v>159</v>
      </c>
      <c r="D19" s="59" t="s">
        <v>160</v>
      </c>
      <c r="E19" s="60" t="s">
        <v>161</v>
      </c>
      <c r="F19" s="59" t="s">
        <v>162</v>
      </c>
      <c r="G19" s="59" t="s">
        <v>163</v>
      </c>
      <c r="H19" s="59" t="s">
        <v>164</v>
      </c>
      <c r="I19" s="59" t="s">
        <v>165</v>
      </c>
      <c r="J19" s="59" t="s">
        <v>166</v>
      </c>
      <c r="K19" s="59" t="s">
        <v>167</v>
      </c>
      <c r="L19" s="59" t="s">
        <v>168</v>
      </c>
      <c r="M19" s="59" t="s">
        <v>169</v>
      </c>
      <c r="N19" s="459"/>
      <c r="O19" s="455"/>
      <c r="P19" s="457"/>
    </row>
    <row r="20" spans="2:16" ht="12.75">
      <c r="B20" s="90">
        <v>0</v>
      </c>
      <c r="C20" s="90">
        <v>0</v>
      </c>
      <c r="D20" s="90">
        <f>C20-B20</f>
        <v>0</v>
      </c>
      <c r="E20" s="90"/>
      <c r="F20" s="90">
        <v>0</v>
      </c>
      <c r="G20" s="90">
        <v>0</v>
      </c>
      <c r="H20" s="90">
        <f>G20-F20</f>
        <v>0</v>
      </c>
      <c r="I20" s="90">
        <v>0</v>
      </c>
      <c r="J20" s="90">
        <v>500</v>
      </c>
      <c r="K20" s="90">
        <v>500</v>
      </c>
      <c r="L20" s="90">
        <f aca="true" t="shared" si="0" ref="L20:L27">K20-J20</f>
        <v>0</v>
      </c>
      <c r="M20" s="90">
        <f>K20/J20*100</f>
        <v>100</v>
      </c>
      <c r="N20" s="90"/>
      <c r="O20" s="90"/>
      <c r="P20" s="96"/>
    </row>
    <row r="21" spans="2:16" s="288" customFormat="1" ht="12.75">
      <c r="B21" s="289">
        <v>4125</v>
      </c>
      <c r="C21" s="289">
        <v>8350</v>
      </c>
      <c r="D21" s="289">
        <f aca="true" t="shared" si="1" ref="D21:D27">C21-B21</f>
        <v>4225</v>
      </c>
      <c r="E21" s="289">
        <f>C21/B21*100</f>
        <v>202.42424242424244</v>
      </c>
      <c r="F21" s="289">
        <v>9150</v>
      </c>
      <c r="G21" s="289">
        <v>29440</v>
      </c>
      <c r="H21" s="289">
        <f>G21-F21</f>
        <v>20290</v>
      </c>
      <c r="I21" s="289">
        <f>G21/F21*100</f>
        <v>321.74863387978144</v>
      </c>
      <c r="J21" s="289">
        <v>0</v>
      </c>
      <c r="K21" s="289">
        <v>0</v>
      </c>
      <c r="L21" s="289">
        <f t="shared" si="0"/>
        <v>0</v>
      </c>
      <c r="M21" s="289"/>
      <c r="N21" s="289">
        <v>12</v>
      </c>
      <c r="O21" s="289">
        <v>12</v>
      </c>
      <c r="P21" s="331">
        <f>O21/N21*100</f>
        <v>100</v>
      </c>
    </row>
    <row r="22" spans="2:16" ht="12.7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6"/>
    </row>
    <row r="23" spans="2:16" ht="12.7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6"/>
    </row>
    <row r="24" spans="2:16" ht="12.7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6"/>
    </row>
    <row r="25" spans="2:16" ht="12.75">
      <c r="B25" s="289">
        <f>SUM(B20:B21)</f>
        <v>4125</v>
      </c>
      <c r="C25" s="289">
        <f>SUM(C20:C21)</f>
        <v>8350</v>
      </c>
      <c r="D25" s="289">
        <f t="shared" si="1"/>
        <v>4225</v>
      </c>
      <c r="E25" s="289">
        <f>C25/B25*100</f>
        <v>202.42424242424244</v>
      </c>
      <c r="F25" s="289">
        <f>SUM(F20:F21)</f>
        <v>9150</v>
      </c>
      <c r="G25" s="289">
        <f>SUM(G20:G21)</f>
        <v>29440</v>
      </c>
      <c r="H25" s="289">
        <f>G25-F25</f>
        <v>20290</v>
      </c>
      <c r="I25" s="289">
        <f>G25/F25*100</f>
        <v>321.74863387978144</v>
      </c>
      <c r="J25" s="289">
        <f>SUM(J20:J24)</f>
        <v>500</v>
      </c>
      <c r="K25" s="289">
        <f>SUM(K20:K24)</f>
        <v>500</v>
      </c>
      <c r="L25" s="289">
        <f t="shared" si="0"/>
        <v>0</v>
      </c>
      <c r="M25" s="289">
        <f>K25/J25*100</f>
        <v>100</v>
      </c>
      <c r="N25" s="289">
        <f>SUM(N20:N24)</f>
        <v>12</v>
      </c>
      <c r="O25" s="289">
        <f>SUM(O20:O24)</f>
        <v>12</v>
      </c>
      <c r="P25" s="96">
        <f>O25/N25*100</f>
        <v>100</v>
      </c>
    </row>
    <row r="26" spans="2:16" ht="12.75">
      <c r="B26" s="289"/>
      <c r="C26" s="289"/>
      <c r="D26" s="289"/>
      <c r="E26" s="289"/>
      <c r="F26" s="289">
        <v>1800</v>
      </c>
      <c r="G26" s="289">
        <v>245</v>
      </c>
      <c r="H26" s="289">
        <f>G26-F26</f>
        <v>-1555</v>
      </c>
      <c r="I26" s="289">
        <f>G26/F26*100</f>
        <v>13.61111111111111</v>
      </c>
      <c r="J26" s="289"/>
      <c r="K26" s="289"/>
      <c r="L26" s="289"/>
      <c r="M26" s="289"/>
      <c r="N26" s="289">
        <v>8</v>
      </c>
      <c r="O26" s="289">
        <v>8</v>
      </c>
      <c r="P26" s="96">
        <f>O26/N26*100</f>
        <v>100</v>
      </c>
    </row>
    <row r="27" spans="2:16" ht="13.5" thickBot="1">
      <c r="B27" s="290">
        <f>SUM(B25:B26)</f>
        <v>4125</v>
      </c>
      <c r="C27" s="290">
        <f>SUM(C25:C26)</f>
        <v>8350</v>
      </c>
      <c r="D27" s="290">
        <f t="shared" si="1"/>
        <v>4225</v>
      </c>
      <c r="E27" s="290">
        <f>C27/B27*100</f>
        <v>202.42424242424244</v>
      </c>
      <c r="F27" s="290">
        <f>SUM(F25:F26)</f>
        <v>10950</v>
      </c>
      <c r="G27" s="290">
        <f>SUM(G25:G26)</f>
        <v>29685</v>
      </c>
      <c r="H27" s="290">
        <f>G27-F27</f>
        <v>18735</v>
      </c>
      <c r="I27" s="290">
        <f>G27/F27*100</f>
        <v>271.09589041095893</v>
      </c>
      <c r="J27" s="290">
        <f>SUM(J25:J26)</f>
        <v>500</v>
      </c>
      <c r="K27" s="290">
        <f>SUM(K25:K26)</f>
        <v>500</v>
      </c>
      <c r="L27" s="290">
        <f t="shared" si="0"/>
        <v>0</v>
      </c>
      <c r="M27" s="290">
        <f>K27/J27*100</f>
        <v>100</v>
      </c>
      <c r="N27" s="290">
        <f>SUM(N25:N26)</f>
        <v>20</v>
      </c>
      <c r="O27" s="290">
        <f>SUM(O25:O26)</f>
        <v>20</v>
      </c>
      <c r="P27" s="96">
        <f>O27/N27*100</f>
        <v>100</v>
      </c>
    </row>
    <row r="28" spans="2:15" ht="13.5" thickTop="1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</row>
    <row r="29" spans="2:15" ht="12.75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</row>
    <row r="35" ht="12.75">
      <c r="A35" s="9"/>
    </row>
  </sheetData>
  <mergeCells count="20">
    <mergeCell ref="O18:O19"/>
    <mergeCell ref="P18:P19"/>
    <mergeCell ref="B18:C18"/>
    <mergeCell ref="F18:G18"/>
    <mergeCell ref="J18:K18"/>
    <mergeCell ref="N18:N19"/>
    <mergeCell ref="D17:E17"/>
    <mergeCell ref="H17:I17"/>
    <mergeCell ref="L17:M17"/>
    <mergeCell ref="N17:P17"/>
    <mergeCell ref="O14:P14"/>
    <mergeCell ref="B15:M15"/>
    <mergeCell ref="B16:E16"/>
    <mergeCell ref="F16:I16"/>
    <mergeCell ref="J16:M16"/>
    <mergeCell ref="N16:P16"/>
    <mergeCell ref="F10:L10"/>
    <mergeCell ref="M4:P4"/>
    <mergeCell ref="B8:P8"/>
    <mergeCell ref="F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Ábrahámhegy-Balatonrendes-Salföld </cp:lastModifiedBy>
  <cp:lastPrinted>2012-02-22T13:59:49Z</cp:lastPrinted>
  <dcterms:created xsi:type="dcterms:W3CDTF">2004-08-25T07:05:16Z</dcterms:created>
  <dcterms:modified xsi:type="dcterms:W3CDTF">2012-02-22T14:19:27Z</dcterms:modified>
  <cp:category/>
  <cp:version/>
  <cp:contentType/>
  <cp:contentStatus/>
</cp:coreProperties>
</file>