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activeTab="1"/>
  </bookViews>
  <sheets>
    <sheet name="1.mérleg" sheetId="1" r:id="rId1"/>
    <sheet name="2.bevétel" sheetId="2" r:id="rId2"/>
    <sheet name="3. bevétel  jogcím" sheetId="3" r:id="rId3"/>
    <sheet name="4. bev.jogc.fel.sz." sheetId="4" r:id="rId4"/>
    <sheet name="5.kiadás" sheetId="5" r:id="rId5"/>
    <sheet name="6.kiad.jogc.fel.sz" sheetId="6" r:id="rId6"/>
    <sheet name="7.felhalmozás" sheetId="7" r:id="rId7"/>
    <sheet name="8.Táj.adatok műk." sheetId="8" r:id="rId8"/>
    <sheet name="9.Táj.adatok felh." sheetId="9" r:id="rId9"/>
  </sheets>
  <definedNames>
    <definedName name="Excel_BuiltIn_Print_Area_1_1">'1.mérleg'!$A$3:$B$31</definedName>
    <definedName name="Excel_BuiltIn_Print_Area_2_1">'2.bevétel'!$A$3:$E$67</definedName>
    <definedName name="Excel_BuiltIn_Print_Area_3_1">'5.kiadás'!$A$3:$E$371</definedName>
    <definedName name="_xlnm.Print_Titles" localSheetId="0">'1.mérleg'!$3:$6</definedName>
    <definedName name="_xlnm.Print_Titles" localSheetId="1">'2.bevétel'!$3:$7</definedName>
    <definedName name="_xlnm.Print_Titles" localSheetId="4">'5.kiadás'!$3:$8</definedName>
    <definedName name="_xlnm.Print_Area" localSheetId="0">'1.mérleg'!$A$1:$D$32</definedName>
    <definedName name="_xlnm.Print_Area" localSheetId="1">'2.bevétel'!$A$1:$G$69</definedName>
    <definedName name="_xlnm.Print_Area" localSheetId="4">'5.kiadás'!$A$1:$H$371</definedName>
    <definedName name="_xlnm.Print_Area" localSheetId="6">'7.felhalmozás'!$A$1:$C$30</definedName>
    <definedName name="_xlnm.Print_Area" localSheetId="8">'9.Táj.adatok felh.'!$A$1:$E$30</definedName>
  </definedNames>
  <calcPr fullCalcOnLoad="1"/>
</workbook>
</file>

<file path=xl/sharedStrings.xml><?xml version="1.0" encoding="utf-8"?>
<sst xmlns="http://schemas.openxmlformats.org/spreadsheetml/2006/main" count="790" uniqueCount="513">
  <si>
    <t>Megnevezés</t>
  </si>
  <si>
    <t>Intézményi működési bevétel</t>
  </si>
  <si>
    <t>Önkormányzatok sajátos működési bevétele</t>
  </si>
  <si>
    <t>Önkormányzatok költségvetési támogatása</t>
  </si>
  <si>
    <t>Támogatás értékű működési bevétel, működési célú pénzeszköz átvétel</t>
  </si>
  <si>
    <t>Felhalmozási bevételek összesen:</t>
  </si>
  <si>
    <t>Felhalmozási és tőkejellegű bevétel</t>
  </si>
  <si>
    <t>BEVÉTELEK összesen:</t>
  </si>
  <si>
    <t>Működési kiadások összesen:</t>
  </si>
  <si>
    <t>Személyi juttatás</t>
  </si>
  <si>
    <t>Munkaadót terhelő járulékok</t>
  </si>
  <si>
    <t>Dologi kiadás, egyéb folyó kiadás</t>
  </si>
  <si>
    <t>Pénzeszköz átadás</t>
  </si>
  <si>
    <t>Folyósított ellátások</t>
  </si>
  <si>
    <t>Tartalék</t>
  </si>
  <si>
    <t>Felhalmozási kiadások összesen:</t>
  </si>
  <si>
    <t>Intézményi beruházás</t>
  </si>
  <si>
    <t>Felújítási kiadások</t>
  </si>
  <si>
    <t>KIADÁSOK összesen:</t>
  </si>
  <si>
    <t>ÖNKORMÁNYZAT</t>
  </si>
  <si>
    <t xml:space="preserve">Vállalkozási tevékenység-árbevétel </t>
  </si>
  <si>
    <t>Kiszámlázott termékek és szolgáltatások fizetett áfa</t>
  </si>
  <si>
    <t>Államháztartáson kívül továbbszámlázott szolgáltatás</t>
  </si>
  <si>
    <t xml:space="preserve">Kamatbevétel </t>
  </si>
  <si>
    <t>Bérleti és lízingdíj bevételek</t>
  </si>
  <si>
    <t>Önkormányzatok sajátos működési bevételei</t>
  </si>
  <si>
    <t>Helyi adók</t>
  </si>
  <si>
    <t>ebből:</t>
  </si>
  <si>
    <t>Építményadó</t>
  </si>
  <si>
    <t>Iparűzési adó</t>
  </si>
  <si>
    <t>Átengedett központi adók</t>
  </si>
  <si>
    <t>Gépjárműadó</t>
  </si>
  <si>
    <t>SZJA bevétel</t>
  </si>
  <si>
    <t>SZJA helyben maradó része</t>
  </si>
  <si>
    <t>Jövedelemkülönbség mérséklése</t>
  </si>
  <si>
    <t>Falugondnoki szolgáltatás</t>
  </si>
  <si>
    <t>Koncesszióból származó bevétel</t>
  </si>
  <si>
    <t>Támogatásértékű működési bevétel, működési célú pénzeszköz átvétel</t>
  </si>
  <si>
    <t>BEVÉTELEK ÖSSZESEN:</t>
  </si>
  <si>
    <t>Külső személyi juttatások</t>
  </si>
  <si>
    <t>Beruházási kiadások</t>
  </si>
  <si>
    <t>Egyéb gép, berendezés, felszerelés vásárlás</t>
  </si>
  <si>
    <t>Beruházások áfa</t>
  </si>
  <si>
    <t>Felújítások áfa</t>
  </si>
  <si>
    <t>Készletbeszerzés</t>
  </si>
  <si>
    <t>Irodaszer, nyomtatvány beszerzés</t>
  </si>
  <si>
    <t xml:space="preserve">Kisértékű tárgyi eszköz, szellemi termék </t>
  </si>
  <si>
    <t>Egyéb készletbeszerzés</t>
  </si>
  <si>
    <t xml:space="preserve">Szolgáltatások </t>
  </si>
  <si>
    <t>Telefondíj</t>
  </si>
  <si>
    <t>Internet díj</t>
  </si>
  <si>
    <t>Gázenergia - szolgáltatás díjak</t>
  </si>
  <si>
    <t>Villamosenergia - szolgáltatás díjak</t>
  </si>
  <si>
    <t>Víz- és csatornadíjak</t>
  </si>
  <si>
    <t>Karbantartási, kisjavítási szolgáltatások</t>
  </si>
  <si>
    <t>Egyéb üzemeltetési, fenntartási szolgáltatások</t>
  </si>
  <si>
    <t>Államháztartáson kívülre továbbszámlázott belföldi működési szolgáltatás</t>
  </si>
  <si>
    <t>Pénzügyi szolgáltatások, kiadások</t>
  </si>
  <si>
    <t>Különféle dologi kiadások</t>
  </si>
  <si>
    <t>ÁFA</t>
  </si>
  <si>
    <t>Egyéb folyó kiadások</t>
  </si>
  <si>
    <t>Munkáltató által fizetett SZJA</t>
  </si>
  <si>
    <t>Díjak, egyéb befizetések</t>
  </si>
  <si>
    <t>Támogatásértékű működési kiadás Kistérségnek</t>
  </si>
  <si>
    <t>Működési célú pénzeszköz átadás non-profit szervnek</t>
  </si>
  <si>
    <t xml:space="preserve">Személyi juttatás </t>
  </si>
  <si>
    <t>Egyéb bérrendszer étkezési hozzájárulása</t>
  </si>
  <si>
    <t>Alkalmi munkavállalók juttatásai</t>
  </si>
  <si>
    <t>Állományba nem tartozók egyéb juttatásai</t>
  </si>
  <si>
    <t>Hajtó és kenőanyag beszerzés</t>
  </si>
  <si>
    <t>Munkaruha, formaruha, védőruha</t>
  </si>
  <si>
    <t>Anyagbeszerzés</t>
  </si>
  <si>
    <t>Villamosenergia - szolgáltatási díj</t>
  </si>
  <si>
    <t>Víz - és csatornadíj</t>
  </si>
  <si>
    <t>Egyéb üzemeltetési fenntartási szolgáltatások</t>
  </si>
  <si>
    <t>Karbantartási, kisjavítási szolgáltatás</t>
  </si>
  <si>
    <t>Működési célú pénzeszköz átadás nem önkormányzati tulajdonú vállalatnak</t>
  </si>
  <si>
    <t>Közalkalmazottak alapilletménye</t>
  </si>
  <si>
    <t>Közalkalmazottak étkezési hozzájárulása</t>
  </si>
  <si>
    <t>Egyéb üzemeltetési, fenntartási szolgáltatás</t>
  </si>
  <si>
    <t>Támogatásértékű működési kiadás önkormányzati költségvetési szervnek</t>
  </si>
  <si>
    <t>Egyéb ápolási díj</t>
  </si>
  <si>
    <t>Normatív lakásfenntartási támogatás</t>
  </si>
  <si>
    <t>Normatív rendszeres gyermekvédelmi támogatás</t>
  </si>
  <si>
    <t>Egyéb pénzbeli juttatás</t>
  </si>
  <si>
    <t>Pénzbeli átmeneti segélyek</t>
  </si>
  <si>
    <t>Pénzbeli temetési segélyek</t>
  </si>
  <si>
    <t>Bérleti és lízingdíjak</t>
  </si>
  <si>
    <t xml:space="preserve">Munkaadót terhelő járulékok </t>
  </si>
  <si>
    <t>Belföldi kiküldetés</t>
  </si>
  <si>
    <t>KIADÁSOK ÖSSZESEN:</t>
  </si>
  <si>
    <t>Létszámkeret:</t>
  </si>
  <si>
    <t>Intézményi működési bevételek (levonva a felhalmozási áfa visszatérülések, értékesített tárgyi eszközök és immateriális javak áfája)</t>
  </si>
  <si>
    <t>Működési célú kölcsönök visszatérülése, igénybevétele</t>
  </si>
  <si>
    <t>Rövid lejáratú értékpapírok értékesítése, kibocsátása</t>
  </si>
  <si>
    <t>Működési célú előző évi pénzmaradvány igénybevétele</t>
  </si>
  <si>
    <t>Működési célú bevételek összesen</t>
  </si>
  <si>
    <t>Személyi juttatások</t>
  </si>
  <si>
    <t>Munkaadókat terhelő járulékok</t>
  </si>
  <si>
    <t>Dologi kiadások és egyéb folyó kiadások (levonva az értékesített tárgyi eszközök, immateriális javak utáni áfa befizetés és kamatkifizetés)</t>
  </si>
  <si>
    <t>Működési célú pénzeszközátadás, egyéb támogatás</t>
  </si>
  <si>
    <t>Ellátottak pénzbeli juttatása</t>
  </si>
  <si>
    <t>Rövid lejáratú értékpapírok beváltása, vásárlása</t>
  </si>
  <si>
    <t>Működési célú kiadások összesen</t>
  </si>
  <si>
    <t>Önkormányzatok felhalmozási és tőke jellegű bevételei</t>
  </si>
  <si>
    <t>Fejlesztési célú támogatások</t>
  </si>
  <si>
    <t>Felhalmozási célú pénzeszközátvétel</t>
  </si>
  <si>
    <t>Felhalmozási áfa visszatérülése</t>
  </si>
  <si>
    <t>Felhalmozási célú kölcsönök visszatérülése igénybevétele</t>
  </si>
  <si>
    <t>Felhalmozási célú bevételek összesen</t>
  </si>
  <si>
    <t>Beruházási kiadások (áfával együtt)</t>
  </si>
  <si>
    <t>Felújítási kiadások (áfával együtt)</t>
  </si>
  <si>
    <t>Felhalmozási célú pénzeszköz átadás</t>
  </si>
  <si>
    <t>Hosszú lejáratú értékpapírok beváltása</t>
  </si>
  <si>
    <t>Felhalmozási célú kiadások összesen</t>
  </si>
  <si>
    <t>BEVÉTELEK összesen</t>
  </si>
  <si>
    <t>KIADÁSOK összesen</t>
  </si>
  <si>
    <t>Egyéb különféle dologi kiadások</t>
  </si>
  <si>
    <t>Közalkalmazottak kereset kiegészítése</t>
  </si>
  <si>
    <t>Pótlék, bírság, egyéb sajátos bevételek</t>
  </si>
  <si>
    <t>Bursa Hungarica Önkormányzati Ösztöndíj pályázat</t>
  </si>
  <si>
    <t xml:space="preserve"> </t>
  </si>
  <si>
    <t>Önkormányzati képviselők tiszteletdíjai</t>
  </si>
  <si>
    <t>Szociális hozzájárulási adó 27%</t>
  </si>
  <si>
    <t>Állományba nem tartozók egyéb juttatásai ( megbízási díj)</t>
  </si>
  <si>
    <t>Létszám</t>
  </si>
  <si>
    <t>kiemelt előirányzatonként</t>
  </si>
  <si>
    <t>Működési bevételek összesen:</t>
  </si>
  <si>
    <t>Jogcím csoportok</t>
  </si>
  <si>
    <t>Kiemelt előirányzatonk</t>
  </si>
  <si>
    <t xml:space="preserve">Egyéb építmény </t>
  </si>
  <si>
    <t>Polgármester alapilletménye</t>
  </si>
  <si>
    <t>Polgármester étkezési hozzájárulása</t>
  </si>
  <si>
    <t>Polgármester egyéb költségtérítése és hozzájárulás (költségátalány)</t>
  </si>
  <si>
    <t>Közalkalmazottak egyéb juttatása</t>
  </si>
  <si>
    <t>Természetben nyújtott támogatás</t>
  </si>
  <si>
    <t>Működési hitel igénybevétel</t>
  </si>
  <si>
    <t>Pénzmaradvány igénybevétel</t>
  </si>
  <si>
    <t>Egyéb építmény felújítása</t>
  </si>
  <si>
    <t>A)</t>
  </si>
  <si>
    <t>BEVÉTELEK</t>
  </si>
  <si>
    <t>1.</t>
  </si>
  <si>
    <t>1.2</t>
  </si>
  <si>
    <t>1.3</t>
  </si>
  <si>
    <t>Bevételek összesen:</t>
  </si>
  <si>
    <t>2.</t>
  </si>
  <si>
    <t>2.1</t>
  </si>
  <si>
    <t>2.2</t>
  </si>
  <si>
    <t>3.</t>
  </si>
  <si>
    <t>3.1</t>
  </si>
  <si>
    <t>Szolgáltatás ellenértékének teljesítése</t>
  </si>
  <si>
    <t>3.2</t>
  </si>
  <si>
    <t>3.3</t>
  </si>
  <si>
    <t>3.5</t>
  </si>
  <si>
    <t>Előző évi pénzmaradvány</t>
  </si>
  <si>
    <t>3.6</t>
  </si>
  <si>
    <t>4.</t>
  </si>
  <si>
    <t>841133 Adó, illeték kiszabása, beszedése, adóellenőrzés</t>
  </si>
  <si>
    <t>4.1</t>
  </si>
  <si>
    <t>4.2</t>
  </si>
  <si>
    <t>Telekadó</t>
  </si>
  <si>
    <t>4.3</t>
  </si>
  <si>
    <t>4.4</t>
  </si>
  <si>
    <t>Idegenforgalmi adó tartózkodás után</t>
  </si>
  <si>
    <t>4.5</t>
  </si>
  <si>
    <t>4.6</t>
  </si>
  <si>
    <t>4.7</t>
  </si>
  <si>
    <t>Pótlékok</t>
  </si>
  <si>
    <t>4.8</t>
  </si>
  <si>
    <t>5.</t>
  </si>
  <si>
    <t>841403 Község- és városgazdálkodási szolgáltatások</t>
  </si>
  <si>
    <t>5.1</t>
  </si>
  <si>
    <t>5.2</t>
  </si>
  <si>
    <t>5.3</t>
  </si>
  <si>
    <t>5.4</t>
  </si>
  <si>
    <t>6.</t>
  </si>
  <si>
    <t>841901-9 Önkormányzatok elszámolásai</t>
  </si>
  <si>
    <t>6.1</t>
  </si>
  <si>
    <t>6.1.1</t>
  </si>
  <si>
    <t>6.1.2</t>
  </si>
  <si>
    <t>6.2</t>
  </si>
  <si>
    <t>6.2.1</t>
  </si>
  <si>
    <t>6.2.2</t>
  </si>
  <si>
    <t>6.3</t>
  </si>
  <si>
    <t>6.4</t>
  </si>
  <si>
    <t>6.4.1</t>
  </si>
  <si>
    <t>6.4.2</t>
  </si>
  <si>
    <t>6.5</t>
  </si>
  <si>
    <t>7.</t>
  </si>
  <si>
    <t>7.1</t>
  </si>
  <si>
    <t>7.2</t>
  </si>
  <si>
    <t>8.</t>
  </si>
  <si>
    <t>8.1</t>
  </si>
  <si>
    <t>8.2</t>
  </si>
  <si>
    <t>9.</t>
  </si>
  <si>
    <t>882117 Rendszeres gyermekvédelmi pénzbeli ellátás</t>
  </si>
  <si>
    <t>9.1</t>
  </si>
  <si>
    <t>Működéi célú pénzeszköz átvétel elkül.alapból</t>
  </si>
  <si>
    <t>9.2</t>
  </si>
  <si>
    <t>10.</t>
  </si>
  <si>
    <t>882125 Mozgáskorlátozottak közlekedési támogatása</t>
  </si>
  <si>
    <t>10.1</t>
  </si>
  <si>
    <t>Működési célú támogatásértékű pénzeszköz átvétel</t>
  </si>
  <si>
    <t>10.2</t>
  </si>
  <si>
    <t>11.</t>
  </si>
  <si>
    <t>890441 Rövid időtartamú közfoglalkoztatás</t>
  </si>
  <si>
    <t>11.1</t>
  </si>
  <si>
    <t>Működési célú támogatásért.bevétel elkül.alapból</t>
  </si>
  <si>
    <t>11.2</t>
  </si>
  <si>
    <t>12.</t>
  </si>
  <si>
    <t>890442 Bérpótló juttatásra jogosultak hosszabb időtartamú közfoglalkoztatása</t>
  </si>
  <si>
    <t>12.1</t>
  </si>
  <si>
    <t>12.2</t>
  </si>
  <si>
    <t>13.</t>
  </si>
  <si>
    <t>889928 Falugondnoki szolgálat</t>
  </si>
  <si>
    <t>13.1</t>
  </si>
  <si>
    <t>13.2</t>
  </si>
  <si>
    <t>14.</t>
  </si>
  <si>
    <t>910121 Könyvtári állomány gyarapítása, nyilvántartása</t>
  </si>
  <si>
    <t>14.1</t>
  </si>
  <si>
    <t>14.2</t>
  </si>
  <si>
    <t>Önkormányzati jogalkotás 841126</t>
  </si>
  <si>
    <t xml:space="preserve">2013. évi költségvetés kiadási </t>
  </si>
  <si>
    <t>Önkormányzati képviselők egyéb költségtérítése és hozzájárulás (költségátalány)</t>
  </si>
  <si>
    <t>Város és községgazdálkodási szolgáltatás 841403</t>
  </si>
  <si>
    <t>Köztemető fenntartási feladatok 960302</t>
  </si>
  <si>
    <t>Közvilágítási feladatok 841402</t>
  </si>
  <si>
    <t>Falugondnoki szolgáltatás 889928</t>
  </si>
  <si>
    <t>Épületek felújítása</t>
  </si>
  <si>
    <t>Szellemi termékek vásárlása</t>
  </si>
  <si>
    <t>Szellemi termékek</t>
  </si>
  <si>
    <t>Szellemi termékek áfa</t>
  </si>
  <si>
    <t>Egyéb anyagbeszerzés</t>
  </si>
  <si>
    <t>Egyéb kommunikációs szolgáltatások (honlap karbantartás)</t>
  </si>
  <si>
    <t>Reprezentáció</t>
  </si>
  <si>
    <t>Reklám és propaganda</t>
  </si>
  <si>
    <t>Támogatásértékű működési kiadás önkormányzatoknak (Kővágóörsi Közös Önkormányzati Hivatal)</t>
  </si>
  <si>
    <t>Működési kiadás más önkormányzatnak</t>
  </si>
  <si>
    <t>Működési célú pénzeszköz átadás pedagógiai szakszolgálat</t>
  </si>
  <si>
    <t>Működési célú pénzeszköz átadás orvosi ügyelet működéséhez</t>
  </si>
  <si>
    <t>Szállítási szolgáltatások</t>
  </si>
  <si>
    <t>Háziorvosi alapellátás 862101</t>
  </si>
  <si>
    <t xml:space="preserve">Munkaruha </t>
  </si>
  <si>
    <t>Ápolási díj méltányossági alapon 882116</t>
  </si>
  <si>
    <t>Aktív korúak ellátása 890442</t>
  </si>
  <si>
    <t>Foglalkoztatást helyettesítő támogatás</t>
  </si>
  <si>
    <t>Lakásfenntartási támogatás normatív alap 882113</t>
  </si>
  <si>
    <t>Rendszeres gyermekvédelmi pénzbeli ellátások 882117</t>
  </si>
  <si>
    <t>Eseti szociális ellátások 882129</t>
  </si>
  <si>
    <t>Átmeneti segély 882122</t>
  </si>
  <si>
    <t>Temetési segély 882123</t>
  </si>
  <si>
    <t>Óvodai nevelés, ellátás 851011</t>
  </si>
  <si>
    <t>Kulturális műsorok, rendezvények, kiállítások 900400</t>
  </si>
  <si>
    <t>Élelmiszer beszerzés</t>
  </si>
  <si>
    <t>Könyvtári szolgáltatások 910121</t>
  </si>
  <si>
    <t>Vegyszerbeszerzés</t>
  </si>
  <si>
    <t>Könyvbeszerzés</t>
  </si>
  <si>
    <t>Szociális ösztöndíjak 882129</t>
  </si>
  <si>
    <t>841126 Önkormányzati jogalkotás</t>
  </si>
  <si>
    <t>Egyéb bérleti díjak</t>
  </si>
  <si>
    <t>Önkormányzati hivatal működési támogatása</t>
  </si>
  <si>
    <t>Önkormányzati hivatal működési támogatása 1-4 hó</t>
  </si>
  <si>
    <t xml:space="preserve">Önkormányzati hivatal működési támogatás 5-12 hó </t>
  </si>
  <si>
    <t>Település üzemeltetéshez kapcsolódó feladatellátás támogatása összesen</t>
  </si>
  <si>
    <t>Közvilágítás fenntartásának támogatása</t>
  </si>
  <si>
    <t>Zöldterület gazdálkodással kapcsolatos feladatok</t>
  </si>
  <si>
    <t>6.2.3</t>
  </si>
  <si>
    <t>Köztemető fenntartással kapcsolatos feladatok</t>
  </si>
  <si>
    <t>6.2.4</t>
  </si>
  <si>
    <t>Közutak fenntartásának támogatása</t>
  </si>
  <si>
    <t>6.2.5</t>
  </si>
  <si>
    <t>Beszámítás összege</t>
  </si>
  <si>
    <t>Egyéb kötelező önkormányzati feladatok támogatása</t>
  </si>
  <si>
    <t>Hozzájárulás a pénzbeni szociális ellátásokhoz</t>
  </si>
  <si>
    <t>Települési önkormányzatok szociális feladatainak támogatása</t>
  </si>
  <si>
    <t>Ingatlan értékesítés bevétele</t>
  </si>
  <si>
    <t xml:space="preserve">Működési célú támogatásértékű pénzeszköz átvétel </t>
  </si>
  <si>
    <t xml:space="preserve">2013. évi költségvetés összevont mérlege </t>
  </si>
  <si>
    <t xml:space="preserve">2013. évi költségvetés bevételi előirányzatai </t>
  </si>
  <si>
    <t xml:space="preserve">Ingatlan értékesítés </t>
  </si>
  <si>
    <t xml:space="preserve">Támogatás értékű működési bevétel </t>
  </si>
  <si>
    <t>Egyéb sajátos működési bevétel</t>
  </si>
  <si>
    <t>Település üzemeltetéshez kapcsolódó feladatellátás támogatása</t>
  </si>
  <si>
    <t xml:space="preserve">Közvilágítás fenntartásának támogatása </t>
  </si>
  <si>
    <t>Hozzájárulás a pénzbeni szociális feladatokhoz</t>
  </si>
  <si>
    <t xml:space="preserve">2013. évi költségvetés felhalmozási célú kiadási </t>
  </si>
  <si>
    <t>Működési célú pénzeszköz átadás  belső ellenőzési feladatok</t>
  </si>
  <si>
    <t xml:space="preserve">Működési célú pénzeszköz átadás kistérségi irodaépület </t>
  </si>
  <si>
    <t>Működési célú pénzeszköz átadás kistérség létszámcsökkentés</t>
  </si>
  <si>
    <t>Tájékoztató adatok a MŰKÖDÉSI bevételek és kiadások alakulásáról</t>
  </si>
  <si>
    <t>(adatok ezer Ft – ban )</t>
  </si>
  <si>
    <t>2011. teljesítés</t>
  </si>
  <si>
    <t>Költségvetési támogatása</t>
  </si>
  <si>
    <t>Támogatások, támogatásértékű bevételek, kiegészítések</t>
  </si>
  <si>
    <t>Tartalékok</t>
  </si>
  <si>
    <t>Tájékotató adatok a FELHALMOZÁSI célú bevételek és kiadások alakulásáról</t>
  </si>
  <si>
    <t>Értékesített tárgyi eszközök és immateriálsi javak áfája</t>
  </si>
  <si>
    <t>Hosszú lejáratú értékpapírok kibocsátása</t>
  </si>
  <si>
    <t>Felhalmozási célú kölcsön</t>
  </si>
  <si>
    <t>Értékesített tárgyi eszközök immateriális javak utáni áfa befizetés</t>
  </si>
  <si>
    <t>Felhalmozási célú kölcsönök nyújtása és törlesztése</t>
  </si>
  <si>
    <t>2012. teljesítés</t>
  </si>
  <si>
    <t>2013. évi KIADÁSOK feladatonkénti  bontása</t>
  </si>
  <si>
    <t>Előirányzatok adatok ezer Ft-ban</t>
  </si>
  <si>
    <t xml:space="preserve">kötelező feladatok </t>
  </si>
  <si>
    <t>önként vállalt feladatok</t>
  </si>
  <si>
    <t>állami feladatok</t>
  </si>
  <si>
    <t>Összesen:</t>
  </si>
  <si>
    <t>Települési hulladék vegyes begyűjtése</t>
  </si>
  <si>
    <t>Önkormányzati jogalkotás (1 kód)</t>
  </si>
  <si>
    <t>Önkormányzati jogalkotás (5-ös kód)</t>
  </si>
  <si>
    <t>Önkormányzati jogalkotás (6-os kód)</t>
  </si>
  <si>
    <t>Közvilágítási feladatok</t>
  </si>
  <si>
    <t>Város és községgazdálkodási szolgáltatás</t>
  </si>
  <si>
    <t>Óvodai nevelés, ellátás</t>
  </si>
  <si>
    <t>Aktív korúak ellátása</t>
  </si>
  <si>
    <t>Lakásfenntartási támogatás normatív alapon</t>
  </si>
  <si>
    <t>Rendszeres gyermekvédelmi pénzbeli ellátás</t>
  </si>
  <si>
    <t>Átmeneti segély</t>
  </si>
  <si>
    <t>Temetési segély</t>
  </si>
  <si>
    <t>Közművelődési tevékenységek és támogatásuk</t>
  </si>
  <si>
    <t>Köztemető -fenntartás és működtetés</t>
  </si>
  <si>
    <t xml:space="preserve">Összesen: </t>
  </si>
  <si>
    <t>Háziorvosi ellátás</t>
  </si>
  <si>
    <t>Kulturális műsorok, rendezvények</t>
  </si>
  <si>
    <t>Eseti szociális ellátások</t>
  </si>
  <si>
    <t>Szociális ösztöndíjak</t>
  </si>
  <si>
    <t>2013. évi BEVÉTELEK feladatonkénti  bontása</t>
  </si>
  <si>
    <t>Önkormányzati jogalkotás</t>
  </si>
  <si>
    <t>Adó, illeték kiszabása, beszedése, adóellenőrzés</t>
  </si>
  <si>
    <t>Község- és városgazdálkodási szolgáltatások</t>
  </si>
  <si>
    <t>Önkormmányzatok elszámolásai</t>
  </si>
  <si>
    <t>Falugondnoki szolgálat</t>
  </si>
  <si>
    <t>Bérpótló juttatásra jogosultak hosszabb időtartamú közfoglalkoztatása</t>
  </si>
  <si>
    <t xml:space="preserve"> felújítások, beruzázások kiemelt előirányzatonként</t>
  </si>
  <si>
    <t>Ábrahámhegy KÖZSÉG ÖNKORMÁNYZATA</t>
  </si>
  <si>
    <t>Közalalkalmazottak étkezési hozzájárulása</t>
  </si>
  <si>
    <t>Egyéb bérrendszer részmunkaidőben foglalkozatott személyi juttatás</t>
  </si>
  <si>
    <t xml:space="preserve">Egyéb bérrendszer részmunkaidőben foglalkozatott étkezési hozzájáulás </t>
  </si>
  <si>
    <t>Szabadidősport tevékenység  931301</t>
  </si>
  <si>
    <t>Szabadidős park fürdő és strand szoltáltatás 932911</t>
  </si>
  <si>
    <t>Részmunkaidőben foglalkoztatott közalkalmazottak személyi juttatása</t>
  </si>
  <si>
    <t>Részmunkaidőben foglalkoztatott közalkalmazottak étkezési hozzájárulása</t>
  </si>
  <si>
    <t>Prémium éves dolgozó személyi juttatása</t>
  </si>
  <si>
    <t>Prémium éves dolgozó étkezési hozzájárulása</t>
  </si>
  <si>
    <t>Munkavégzéshez kapcsolódó juttatás</t>
  </si>
  <si>
    <t>Munkavégzéshez kapcsolódó költségtérítés</t>
  </si>
  <si>
    <t>Felhalmozási célú pénzeszköz átadás kistérség mentőállomás építés</t>
  </si>
  <si>
    <t>Működési célú pénzeszköz átadás tagdíj kistérség</t>
  </si>
  <si>
    <t>Működési célú pénzeszköz átadás Badacsony Céh</t>
  </si>
  <si>
    <t>Működési célú pénzeszköz átadás Közmunka önrész</t>
  </si>
  <si>
    <t>Rendszeres szociális segély</t>
  </si>
  <si>
    <t>Közutak, utak 522110</t>
  </si>
  <si>
    <t>Felújítások</t>
  </si>
  <si>
    <t>Egyéb építmény felújításána Áfája</t>
  </si>
  <si>
    <t>Gépek, berendezések</t>
  </si>
  <si>
    <t>Egyéb építmény</t>
  </si>
  <si>
    <t>Beruházások áfája</t>
  </si>
  <si>
    <t>Lakásépítési támogatás</t>
  </si>
  <si>
    <t>Tüzelőanyag</t>
  </si>
  <si>
    <t>Gyógyszervásárlás</t>
  </si>
  <si>
    <t>Folyóirat beszerzés</t>
  </si>
  <si>
    <t>Munkaruha</t>
  </si>
  <si>
    <t>Áramdíj</t>
  </si>
  <si>
    <t>Vízdíj</t>
  </si>
  <si>
    <t>Szolgáltatások</t>
  </si>
  <si>
    <t>Áfa</t>
  </si>
  <si>
    <t>Hulladékgyűjtés 381103</t>
  </si>
  <si>
    <t>Áfa befizetés</t>
  </si>
  <si>
    <t>Egyéb dologi kiadások</t>
  </si>
  <si>
    <t>Szakmai képzés</t>
  </si>
  <si>
    <t>Talajterhelési díj</t>
  </si>
  <si>
    <t>Könyvtári közművelődési feladatok</t>
  </si>
  <si>
    <t>6.6</t>
  </si>
  <si>
    <t>Üdülőhelyi feladatok támogatása</t>
  </si>
  <si>
    <t>Működési célú pénzeszközátvétel államháztartáson kívül</t>
  </si>
  <si>
    <t>932911 Szabadidős park, fürdő és strand szolgáltatás</t>
  </si>
  <si>
    <t>Alaptevékenység körében végzett szolgáltatás</t>
  </si>
  <si>
    <t>Bérleti díjak</t>
  </si>
  <si>
    <t>14 3</t>
  </si>
  <si>
    <t>381301 Hulladékgyűjtés</t>
  </si>
  <si>
    <t>Továbbszámlázott szolgáltatások bevétele</t>
  </si>
  <si>
    <t>Továbbszámlázott szolgáltatások bevétel áfa</t>
  </si>
  <si>
    <t>2.3</t>
  </si>
  <si>
    <t>Koncessziós díj</t>
  </si>
  <si>
    <t>3.7</t>
  </si>
  <si>
    <t>3.8</t>
  </si>
  <si>
    <t>Egyéb bevételek</t>
  </si>
  <si>
    <t>3.9</t>
  </si>
  <si>
    <t>Alaptevékenység körében végzett szolgáltatás áfája</t>
  </si>
  <si>
    <t>14.4</t>
  </si>
  <si>
    <t>Prémium éves dolgozó mbér támogatása</t>
  </si>
  <si>
    <t>3.10</t>
  </si>
  <si>
    <t>Működési célú pénzeszközátvétel államháztartáson belülről</t>
  </si>
  <si>
    <t>3.11</t>
  </si>
  <si>
    <t>Támogatásértékű bevételek</t>
  </si>
  <si>
    <t>3.12</t>
  </si>
  <si>
    <t>Építési kölcsön törlesztés</t>
  </si>
  <si>
    <t>11.3</t>
  </si>
  <si>
    <t>Szociális célú feladatok támogatása</t>
  </si>
  <si>
    <t>Köztemető fenntartásával kapcsolatos feladatok</t>
  </si>
  <si>
    <t>Könyvtári,közművelődési feladatok</t>
  </si>
  <si>
    <t xml:space="preserve">Működési célú támogatásértékű bevétel </t>
  </si>
  <si>
    <t>Támogatásértékű bevétel</t>
  </si>
  <si>
    <t>ÁBRAHÁMHEGY KÖZSÉG ÖNKORMÁNYZATA</t>
  </si>
  <si>
    <t>Épület felújítás</t>
  </si>
  <si>
    <t>Lakásépítési kölcsön</t>
  </si>
  <si>
    <t>Hulladékgyűjtés</t>
  </si>
  <si>
    <t>Könyvtári állomány gyarapítása</t>
  </si>
  <si>
    <t>Szabadidős park, fürtő és strand szolgáltatás</t>
  </si>
  <si>
    <t>Prémium éves dolgozó támogatása</t>
  </si>
  <si>
    <t>Ápolási díj</t>
  </si>
  <si>
    <t>Közutak</t>
  </si>
  <si>
    <t>Szabadidős park, fürdő és strand szolgáltatás</t>
  </si>
  <si>
    <t>Szabadidősport tevékenység</t>
  </si>
  <si>
    <t xml:space="preserve">           Hulladékgazdálkodási terv</t>
  </si>
  <si>
    <t xml:space="preserve">           Világítás tervek</t>
  </si>
  <si>
    <t xml:space="preserve">           Esélyegyenlőségi terv</t>
  </si>
  <si>
    <t xml:space="preserve">           Rendezési terv</t>
  </si>
  <si>
    <t xml:space="preserve">           Útfelújítás, aszfaltozás</t>
  </si>
  <si>
    <t xml:space="preserve">           Önkormányzati épület tető felújítás</t>
  </si>
  <si>
    <t xml:space="preserve">          Kulturális Centrum udvar villamos ellátása</t>
  </si>
  <si>
    <t xml:space="preserve">          Járdák felújítása</t>
  </si>
  <si>
    <t>Beruházások</t>
  </si>
  <si>
    <t xml:space="preserve">          Közpark kialakítása</t>
  </si>
  <si>
    <t xml:space="preserve">          Gépek, berendezések</t>
  </si>
  <si>
    <t xml:space="preserve">          Strand kabinsor</t>
  </si>
  <si>
    <t xml:space="preserve">          Busz öböl kialakítás  </t>
  </si>
  <si>
    <t>Immateriális javak/ Szellemi termékek</t>
  </si>
  <si>
    <t xml:space="preserve">          Temetőkápolna kamera rendszer</t>
  </si>
  <si>
    <t xml:space="preserve">          Közvilágítás korszerűsítés          </t>
  </si>
  <si>
    <t xml:space="preserve">          Strand lépcső</t>
  </si>
  <si>
    <t>1. melléklet a  2/2013. (III.06.) önkormányzati rendelethez</t>
  </si>
  <si>
    <t>2. melléklet a  2/2013. (III.06.) önkormányzati rendelethez</t>
  </si>
  <si>
    <t>3. melléklet a 2/2013.(III.06.) önkormányzati rendelethez</t>
  </si>
  <si>
    <t>4.melléklet a  2/2013. (III.06.) önkormányzati rendelethez</t>
  </si>
  <si>
    <t>5. melléklet a  2/2013. (III.06.) önkormányzati rendelethez</t>
  </si>
  <si>
    <t>6. melléklet a  2/2013. (III.06.) önkormányzati rendelethez</t>
  </si>
  <si>
    <t>7. melléklet a 2/2013. (III.06.) önkormányzati rendelethez</t>
  </si>
  <si>
    <t xml:space="preserve">8. melléklet a 2/2013.(III.06.) önkormányzati rendelethez  </t>
  </si>
  <si>
    <t>9. melléklet a 2/2013. (III.06.) önkormányzati rendelethez</t>
  </si>
  <si>
    <t>Előirányzat
(ezer Ft)</t>
  </si>
  <si>
    <t>Eredeti</t>
  </si>
  <si>
    <t>Módosított</t>
  </si>
  <si>
    <t>Szennyvíz gyűjétse 370000</t>
  </si>
  <si>
    <t>Karbantartás, kisjavítás</t>
  </si>
  <si>
    <t>370000 Szennyvíz gyűjtése</t>
  </si>
  <si>
    <t>1.1</t>
  </si>
  <si>
    <t>Államháztartáson kívüli felhalmozási célú pénzeszköz átvétel</t>
  </si>
  <si>
    <t>Kamatbevételek</t>
  </si>
  <si>
    <t>4.9</t>
  </si>
  <si>
    <t>Idegenforgalmi adó építmény után</t>
  </si>
  <si>
    <t>6.7</t>
  </si>
  <si>
    <t>6.8</t>
  </si>
  <si>
    <t>Előző évi költségvetési kiegészítés visszatérítése</t>
  </si>
  <si>
    <t>6.9</t>
  </si>
  <si>
    <t>6.10</t>
  </si>
  <si>
    <t>Egyes jövedelempótló támogatások</t>
  </si>
  <si>
    <t>Szerkezetátalakítási tartalék</t>
  </si>
  <si>
    <t>6.11</t>
  </si>
  <si>
    <t>Egyéb működési célú központi támogatás</t>
  </si>
  <si>
    <t>Ápolási díj alanyi alapon 882115</t>
  </si>
  <si>
    <t>Egészségügyi hozzájárulás</t>
  </si>
  <si>
    <t>Munkáltató által fizetett Szja</t>
  </si>
  <si>
    <t>Részmunkaidőben foglalkoztatott egyéb bérrendszer alá
 tartozó munkavállaló személyi juttatása</t>
  </si>
  <si>
    <t>Szociális hozzájárulási adó</t>
  </si>
  <si>
    <t>Részmunkaidőben foglalkoztatott egyéb bérrendszer alá
 tartozó munkavállaló költségtérítése</t>
  </si>
  <si>
    <t>Munkaruha,védőruha</t>
  </si>
  <si>
    <t>Szállítási szolgáltatás</t>
  </si>
  <si>
    <t>Reklám és probaganda kiadás</t>
  </si>
  <si>
    <t>Egyéb kommunikációs szolgáltatások</t>
  </si>
  <si>
    <t>15.</t>
  </si>
  <si>
    <t>931301 Szabadidősport tevékenység</t>
  </si>
  <si>
    <t>15.1</t>
  </si>
  <si>
    <t>15.2</t>
  </si>
  <si>
    <t>Felmentettek személyi juttatásai / Köztisztviselők alapilletménye</t>
  </si>
  <si>
    <t>Köztisztviselők nyelvpótléka</t>
  </si>
  <si>
    <t>Köztisztviselők illetménykiegészítése</t>
  </si>
  <si>
    <t>Kösztisztviselők egyéb kötelező illetménypótléka</t>
  </si>
  <si>
    <t>Közstisztviselők kereset-kiegészítése</t>
  </si>
  <si>
    <t>Köztisztviselők végkielégítése</t>
  </si>
  <si>
    <t>Köztisztviselők önkéntes biztosítási pénztár befizetése</t>
  </si>
  <si>
    <t>Köztisztviselők közlekedési költségtérítése</t>
  </si>
  <si>
    <t>Köztisztviselők étkezési hozzájárulása</t>
  </si>
  <si>
    <t>Köztisztviselők egyéb költségtérítése és hozzájárulása</t>
  </si>
  <si>
    <t>Részmunkaidőben foglalkoztatott köztisztviselő személyi juttatása</t>
  </si>
  <si>
    <t>Részmunkaidőben foglalkoztatott köztisztviselő munkavégzéssel kapcsolatos juttatása</t>
  </si>
  <si>
    <t>Részmunkaidőben foglalkoztatott köztisztviselő sajátos juttatása</t>
  </si>
  <si>
    <t>Részmunkaidőben foglalkoztatott köztisztviselő személyéhez kapcsolódó költségtérítés</t>
  </si>
  <si>
    <t>Felmetett munkavállalók egyéb juttatása</t>
  </si>
  <si>
    <t>Igazgatási szolgáltatások díjbevétele</t>
  </si>
  <si>
    <t>Kiszámlázott termékek áfája</t>
  </si>
  <si>
    <t>Közgyógy ellátás tevékenység 882202</t>
  </si>
  <si>
    <t>Ellátottak juttatása</t>
  </si>
  <si>
    <t>6.12</t>
  </si>
  <si>
    <t>Önkormányzatok felhalmozási támogatása</t>
  </si>
  <si>
    <t>Átfutó bevételek</t>
  </si>
  <si>
    <t>17.</t>
  </si>
  <si>
    <t>Átfutó kiadás</t>
  </si>
  <si>
    <t>Átfutó kiadások</t>
  </si>
  <si>
    <t>Szennyvíz gyűjtése</t>
  </si>
  <si>
    <t>Mindösszesen:</t>
  </si>
  <si>
    <t>2013. Eredeti</t>
  </si>
  <si>
    <t>Ápolási díj alanyi jogon</t>
  </si>
  <si>
    <t>1. melléklet a  14/2013. (X. 01.) önkormányzati rendelethez</t>
  </si>
  <si>
    <t>2. melléklet a   14/2013. (X. 01.) önkormányzati rendelethez</t>
  </si>
  <si>
    <t>3. melléklet a  14/2013. (X. 01.) önkormányzati rendelethez</t>
  </si>
  <si>
    <t>4.melléklet a   14/2013. (X. 01.) önkormányzati rendelethez</t>
  </si>
  <si>
    <t>5. melléklet a   14/2013. (X. 01.) önkormányzati rendelethez</t>
  </si>
  <si>
    <t>6. melléklet a   14/2013. (X. 01.) önkormányzati rendelethez</t>
  </si>
  <si>
    <t>7. melléklet a  14/2013. (X. 01.) önkormányzati rendelethez</t>
  </si>
  <si>
    <t xml:space="preserve">8. melléklet a  14/2013. (X. 01.) önkormányzati rendelethez  </t>
  </si>
  <si>
    <t>9. melléklet a  14/2013. (X. 01.)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</si>
</sst>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9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19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2"/>
      <name val="Times New Roman"/>
      <family val="1"/>
    </font>
    <font>
      <b/>
      <sz val="8"/>
      <name val="Arial"/>
      <family val="2"/>
    </font>
    <font>
      <sz val="8"/>
      <name val="Times New Roman"/>
      <family val="0"/>
    </font>
    <font>
      <b/>
      <sz val="12"/>
      <color indexed="20"/>
      <name val="Times New Roman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i/>
      <sz val="8"/>
      <name val="Arial"/>
      <family val="2"/>
    </font>
    <font>
      <b/>
      <sz val="8"/>
      <name val="Times New Roman"/>
      <family val="1"/>
    </font>
    <font>
      <sz val="10"/>
      <color indexed="20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24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/>
    </xf>
    <xf numFmtId="0" fontId="24" fillId="0" borderId="0" xfId="0" applyFont="1" applyFill="1" applyAlignment="1">
      <alignment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22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5" fillId="0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11" xfId="0" applyFont="1" applyBorder="1" applyAlignment="1">
      <alignment horizontal="justify"/>
    </xf>
    <xf numFmtId="3" fontId="18" fillId="0" borderId="0" xfId="0" applyNumberFormat="1" applyFont="1" applyAlignment="1">
      <alignment/>
    </xf>
    <xf numFmtId="0" fontId="19" fillId="0" borderId="12" xfId="0" applyFont="1" applyBorder="1" applyAlignment="1">
      <alignment horizontal="justify"/>
    </xf>
    <xf numFmtId="3" fontId="19" fillId="0" borderId="13" xfId="0" applyNumberFormat="1" applyFont="1" applyFill="1" applyBorder="1" applyAlignment="1">
      <alignment/>
    </xf>
    <xf numFmtId="3" fontId="22" fillId="0" borderId="13" xfId="0" applyNumberFormat="1" applyFont="1" applyFill="1" applyBorder="1" applyAlignment="1">
      <alignment/>
    </xf>
    <xf numFmtId="0" fontId="19" fillId="0" borderId="14" xfId="0" applyFont="1" applyBorder="1" applyAlignment="1">
      <alignment horizontal="justify"/>
    </xf>
    <xf numFmtId="165" fontId="25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8" fillId="0" borderId="12" xfId="0" applyFont="1" applyBorder="1" applyAlignment="1">
      <alignment/>
    </xf>
    <xf numFmtId="0" fontId="35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vertical="center"/>
    </xf>
    <xf numFmtId="49" fontId="0" fillId="0" borderId="0" xfId="0" applyNumberFormat="1" applyFont="1" applyAlignment="1">
      <alignment/>
    </xf>
    <xf numFmtId="0" fontId="34" fillId="0" borderId="0" xfId="0" applyFont="1" applyAlignment="1">
      <alignment/>
    </xf>
    <xf numFmtId="49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18" fillId="0" borderId="0" xfId="56" applyFont="1">
      <alignment/>
      <protection/>
    </xf>
    <xf numFmtId="0" fontId="20" fillId="0" borderId="0" xfId="56" applyFont="1" applyBorder="1" applyAlignment="1">
      <alignment horizontal="center"/>
      <protection/>
    </xf>
    <xf numFmtId="0" fontId="20" fillId="0" borderId="15" xfId="56" applyFont="1" applyBorder="1" applyAlignment="1">
      <alignment horizontal="center" vertical="center" wrapText="1"/>
      <protection/>
    </xf>
    <xf numFmtId="0" fontId="20" fillId="0" borderId="0" xfId="56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vertical="center" wrapText="1"/>
      <protection/>
    </xf>
    <xf numFmtId="3" fontId="18" fillId="0" borderId="0" xfId="56" applyNumberFormat="1" applyFont="1" applyAlignment="1">
      <alignment vertical="center"/>
      <protection/>
    </xf>
    <xf numFmtId="3" fontId="18" fillId="0" borderId="0" xfId="56" applyNumberFormat="1" applyFont="1" applyBorder="1" applyAlignment="1">
      <alignment horizontal="right" vertical="center" wrapText="1"/>
      <protection/>
    </xf>
    <xf numFmtId="3" fontId="21" fillId="0" borderId="16" xfId="56" applyNumberFormat="1" applyFont="1" applyBorder="1" applyAlignment="1">
      <alignment horizontal="right" vertical="center" wrapText="1"/>
      <protection/>
    </xf>
    <xf numFmtId="3" fontId="21" fillId="0" borderId="0" xfId="56" applyNumberFormat="1" applyFont="1" applyBorder="1" applyAlignment="1">
      <alignment horizontal="right" vertical="center" wrapText="1"/>
      <protection/>
    </xf>
    <xf numFmtId="0" fontId="21" fillId="0" borderId="0" xfId="56" applyFont="1">
      <alignment/>
      <protection/>
    </xf>
    <xf numFmtId="0" fontId="18" fillId="0" borderId="0" xfId="56" applyFont="1" applyAlignment="1">
      <alignment vertical="center"/>
      <protection/>
    </xf>
    <xf numFmtId="0" fontId="20" fillId="0" borderId="15" xfId="56" applyFont="1" applyBorder="1" applyAlignment="1">
      <alignment wrapText="1"/>
      <protection/>
    </xf>
    <xf numFmtId="3" fontId="20" fillId="0" borderId="15" xfId="56" applyNumberFormat="1" applyFont="1" applyBorder="1" applyAlignment="1">
      <alignment vertical="center"/>
      <protection/>
    </xf>
    <xf numFmtId="3" fontId="38" fillId="0" borderId="15" xfId="56" applyNumberFormat="1" applyFont="1" applyBorder="1" applyAlignment="1">
      <alignment vertical="center"/>
      <protection/>
    </xf>
    <xf numFmtId="0" fontId="20" fillId="0" borderId="0" xfId="56" applyFont="1" applyBorder="1" applyAlignment="1">
      <alignment wrapText="1"/>
      <protection/>
    </xf>
    <xf numFmtId="3" fontId="38" fillId="0" borderId="0" xfId="56" applyNumberFormat="1" applyFont="1" applyBorder="1" applyAlignment="1">
      <alignment horizontal="right" wrapText="1"/>
      <protection/>
    </xf>
    <xf numFmtId="3" fontId="38" fillId="0" borderId="16" xfId="56" applyNumberFormat="1" applyFont="1" applyBorder="1" applyAlignment="1">
      <alignment horizontal="right" wrapText="1"/>
      <protection/>
    </xf>
    <xf numFmtId="3" fontId="20" fillId="0" borderId="15" xfId="56" applyNumberFormat="1" applyFont="1" applyBorder="1" applyAlignment="1">
      <alignment horizontal="right" wrapText="1"/>
      <protection/>
    </xf>
    <xf numFmtId="3" fontId="38" fillId="0" borderId="15" xfId="56" applyNumberFormat="1" applyFont="1" applyBorder="1" applyAlignment="1">
      <alignment horizontal="right" wrapText="1"/>
      <protection/>
    </xf>
    <xf numFmtId="0" fontId="18" fillId="0" borderId="0" xfId="56">
      <alignment/>
      <protection/>
    </xf>
    <xf numFmtId="0" fontId="18" fillId="0" borderId="0" xfId="56" applyBorder="1">
      <alignment/>
      <protection/>
    </xf>
    <xf numFmtId="0" fontId="18" fillId="0" borderId="0" xfId="56" applyFont="1" applyAlignment="1">
      <alignment horizontal="right"/>
      <protection/>
    </xf>
    <xf numFmtId="0" fontId="18" fillId="0" borderId="0" xfId="56" applyFont="1">
      <alignment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20" fillId="0" borderId="15" xfId="56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vertical="center" wrapText="1"/>
      <protection/>
    </xf>
    <xf numFmtId="3" fontId="18" fillId="0" borderId="0" xfId="56" applyNumberFormat="1" applyFont="1" applyBorder="1" applyAlignment="1">
      <alignment horizontal="right" vertical="center" wrapText="1"/>
      <protection/>
    </xf>
    <xf numFmtId="0" fontId="20" fillId="0" borderId="15" xfId="56" applyFont="1" applyBorder="1" applyAlignment="1">
      <alignment wrapText="1"/>
      <protection/>
    </xf>
    <xf numFmtId="3" fontId="20" fillId="0" borderId="15" xfId="56" applyNumberFormat="1" applyFont="1" applyBorder="1" applyAlignment="1">
      <alignment horizontal="right" vertical="center" wrapText="1"/>
      <protection/>
    </xf>
    <xf numFmtId="0" fontId="21" fillId="0" borderId="0" xfId="56" applyFont="1">
      <alignment/>
      <protection/>
    </xf>
    <xf numFmtId="3" fontId="21" fillId="0" borderId="0" xfId="56" applyNumberFormat="1" applyFont="1" applyBorder="1" applyAlignment="1">
      <alignment horizontal="right" vertical="center" wrapText="1"/>
      <protection/>
    </xf>
    <xf numFmtId="3" fontId="38" fillId="0" borderId="0" xfId="56" applyNumberFormat="1" applyFont="1" applyBorder="1" applyAlignment="1">
      <alignment horizontal="right" wrapText="1"/>
      <protection/>
    </xf>
    <xf numFmtId="0" fontId="38" fillId="0" borderId="0" xfId="56" applyFont="1" applyBorder="1" applyAlignment="1">
      <alignment wrapText="1"/>
      <protection/>
    </xf>
    <xf numFmtId="3" fontId="20" fillId="0" borderId="15" xfId="56" applyNumberFormat="1" applyFont="1" applyBorder="1" applyAlignment="1">
      <alignment horizontal="right" wrapText="1"/>
      <protection/>
    </xf>
    <xf numFmtId="0" fontId="20" fillId="0" borderId="0" xfId="56" applyFont="1" applyBorder="1" applyAlignment="1">
      <alignment wrapText="1"/>
      <protection/>
    </xf>
    <xf numFmtId="3" fontId="20" fillId="0" borderId="0" xfId="56" applyNumberFormat="1" applyFont="1" applyBorder="1" applyAlignment="1">
      <alignment wrapText="1"/>
      <protection/>
    </xf>
    <xf numFmtId="0" fontId="18" fillId="0" borderId="0" xfId="56" applyFont="1" applyBorder="1">
      <alignment/>
      <protection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horizontal="center" wrapText="1"/>
    </xf>
    <xf numFmtId="0" fontId="18" fillId="0" borderId="0" xfId="0" applyFont="1" applyFill="1" applyAlignment="1">
      <alignment horizontal="left"/>
    </xf>
    <xf numFmtId="3" fontId="18" fillId="0" borderId="15" xfId="0" applyNumberFormat="1" applyFont="1" applyBorder="1" applyAlignment="1">
      <alignment/>
    </xf>
    <xf numFmtId="0" fontId="20" fillId="0" borderId="0" xfId="0" applyFont="1" applyFill="1" applyAlignment="1">
      <alignment horizontal="left"/>
    </xf>
    <xf numFmtId="3" fontId="20" fillId="0" borderId="0" xfId="0" applyNumberFormat="1" applyFont="1" applyAlignment="1">
      <alignment/>
    </xf>
    <xf numFmtId="0" fontId="0" fillId="0" borderId="0" xfId="0" applyFill="1" applyAlignment="1">
      <alignment/>
    </xf>
    <xf numFmtId="0" fontId="18" fillId="0" borderId="15" xfId="0" applyFont="1" applyFill="1" applyBorder="1" applyAlignment="1">
      <alignment horizontal="left"/>
    </xf>
    <xf numFmtId="3" fontId="20" fillId="0" borderId="0" xfId="0" applyNumberFormat="1" applyFont="1" applyFill="1" applyAlignment="1">
      <alignment/>
    </xf>
    <xf numFmtId="0" fontId="39" fillId="0" borderId="15" xfId="0" applyFont="1" applyFill="1" applyBorder="1" applyAlignment="1">
      <alignment/>
    </xf>
    <xf numFmtId="0" fontId="39" fillId="0" borderId="15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20" fillId="0" borderId="18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right"/>
    </xf>
    <xf numFmtId="0" fontId="20" fillId="0" borderId="12" xfId="0" applyFont="1" applyFill="1" applyBorder="1" applyAlignment="1">
      <alignment horizontal="right"/>
    </xf>
    <xf numFmtId="0" fontId="18" fillId="0" borderId="12" xfId="0" applyFont="1" applyFill="1" applyBorder="1" applyAlignment="1">
      <alignment/>
    </xf>
    <xf numFmtId="3" fontId="22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40" fillId="0" borderId="0" xfId="0" applyFont="1" applyFill="1" applyBorder="1" applyAlignment="1">
      <alignment horizontal="left"/>
    </xf>
    <xf numFmtId="3" fontId="40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0" fontId="40" fillId="0" borderId="0" xfId="0" applyFont="1" applyFill="1" applyAlignment="1">
      <alignment horizontal="left"/>
    </xf>
    <xf numFmtId="49" fontId="40" fillId="0" borderId="0" xfId="0" applyNumberFormat="1" applyFont="1" applyFill="1" applyAlignment="1">
      <alignment horizontal="left"/>
    </xf>
    <xf numFmtId="3" fontId="40" fillId="0" borderId="0" xfId="0" applyNumberFormat="1" applyFont="1" applyFill="1" applyBorder="1" applyAlignment="1">
      <alignment/>
    </xf>
    <xf numFmtId="0" fontId="40" fillId="0" borderId="15" xfId="0" applyFont="1" applyFill="1" applyBorder="1" applyAlignment="1">
      <alignment horizontal="left"/>
    </xf>
    <xf numFmtId="3" fontId="40" fillId="0" borderId="15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Alignment="1">
      <alignment/>
    </xf>
    <xf numFmtId="165" fontId="23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31" fillId="0" borderId="0" xfId="0" applyFont="1" applyAlignment="1">
      <alignment/>
    </xf>
    <xf numFmtId="49" fontId="31" fillId="0" borderId="0" xfId="0" applyNumberFormat="1" applyFont="1" applyAlignment="1">
      <alignment/>
    </xf>
    <xf numFmtId="0" fontId="43" fillId="0" borderId="0" xfId="0" applyFont="1" applyAlignment="1">
      <alignment/>
    </xf>
    <xf numFmtId="0" fontId="31" fillId="0" borderId="0" xfId="0" applyFont="1" applyFill="1" applyAlignment="1">
      <alignment/>
    </xf>
    <xf numFmtId="0" fontId="44" fillId="0" borderId="19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 horizontal="right"/>
    </xf>
    <xf numFmtId="0" fontId="4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42" fillId="0" borderId="0" xfId="0" applyFont="1" applyBorder="1" applyAlignment="1">
      <alignment/>
    </xf>
    <xf numFmtId="49" fontId="30" fillId="0" borderId="0" xfId="0" applyNumberFormat="1" applyFont="1" applyFill="1" applyAlignment="1">
      <alignment horizontal="left"/>
    </xf>
    <xf numFmtId="165" fontId="30" fillId="0" borderId="0" xfId="0" applyNumberFormat="1" applyFont="1" applyFill="1" applyAlignment="1">
      <alignment horizontal="right"/>
    </xf>
    <xf numFmtId="165" fontId="23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/>
    </xf>
    <xf numFmtId="0" fontId="27" fillId="0" borderId="0" xfId="0" applyFont="1" applyFill="1" applyAlignment="1">
      <alignment/>
    </xf>
    <xf numFmtId="165" fontId="27" fillId="0" borderId="0" xfId="0" applyNumberFormat="1" applyFont="1" applyFill="1" applyAlignment="1">
      <alignment/>
    </xf>
    <xf numFmtId="0" fontId="27" fillId="0" borderId="0" xfId="0" applyFont="1" applyFill="1" applyAlignment="1">
      <alignment wrapText="1"/>
    </xf>
    <xf numFmtId="165" fontId="23" fillId="0" borderId="0" xfId="0" applyNumberFormat="1" applyFont="1" applyFill="1" applyAlignment="1">
      <alignment horizontal="left"/>
    </xf>
    <xf numFmtId="165" fontId="42" fillId="0" borderId="0" xfId="0" applyNumberFormat="1" applyFont="1" applyFill="1" applyAlignment="1">
      <alignment horizontal="left"/>
    </xf>
    <xf numFmtId="0" fontId="23" fillId="0" borderId="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165" fontId="23" fillId="0" borderId="0" xfId="0" applyNumberFormat="1" applyFont="1" applyFill="1" applyBorder="1" applyAlignment="1">
      <alignment horizontal="right"/>
    </xf>
    <xf numFmtId="165" fontId="46" fillId="0" borderId="0" xfId="0" applyNumberFormat="1" applyFont="1" applyFill="1" applyAlignment="1">
      <alignment/>
    </xf>
    <xf numFmtId="165" fontId="42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65" fontId="30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30" fillId="0" borderId="10" xfId="0" applyFont="1" applyFill="1" applyBorder="1" applyAlignment="1">
      <alignment horizontal="left"/>
    </xf>
    <xf numFmtId="165" fontId="30" fillId="0" borderId="10" xfId="0" applyNumberFormat="1" applyFont="1" applyFill="1" applyBorder="1" applyAlignment="1">
      <alignment horizontal="right"/>
    </xf>
    <xf numFmtId="0" fontId="47" fillId="0" borderId="0" xfId="0" applyFont="1" applyFill="1" applyAlignment="1">
      <alignment horizontal="left"/>
    </xf>
    <xf numFmtId="165" fontId="47" fillId="0" borderId="0" xfId="0" applyNumberFormat="1" applyFont="1" applyFill="1" applyBorder="1" applyAlignment="1">
      <alignment/>
    </xf>
    <xf numFmtId="3" fontId="18" fillId="0" borderId="0" xfId="0" applyNumberFormat="1" applyFont="1" applyFill="1" applyAlignment="1">
      <alignment/>
    </xf>
    <xf numFmtId="3" fontId="48" fillId="0" borderId="20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31" fillId="0" borderId="0" xfId="0" applyFont="1" applyFill="1" applyAlignment="1">
      <alignment horizontal="center"/>
    </xf>
    <xf numFmtId="0" fontId="36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3" fontId="20" fillId="0" borderId="13" xfId="0" applyNumberFormat="1" applyFont="1" applyFill="1" applyBorder="1" applyAlignment="1">
      <alignment horizontal="right"/>
    </xf>
    <xf numFmtId="3" fontId="22" fillId="0" borderId="17" xfId="0" applyNumberFormat="1" applyFont="1" applyFill="1" applyBorder="1" applyAlignment="1">
      <alignment/>
    </xf>
    <xf numFmtId="3" fontId="22" fillId="0" borderId="21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/>
    </xf>
    <xf numFmtId="3" fontId="34" fillId="0" borderId="0" xfId="0" applyNumberFormat="1" applyFont="1" applyAlignment="1">
      <alignment/>
    </xf>
    <xf numFmtId="0" fontId="44" fillId="0" borderId="22" xfId="56" applyFont="1" applyBorder="1" applyAlignment="1">
      <alignment horizontal="center" vertical="center" wrapText="1"/>
      <protection/>
    </xf>
    <xf numFmtId="3" fontId="18" fillId="0" borderId="12" xfId="56" applyNumberFormat="1" applyFont="1" applyBorder="1" applyAlignment="1">
      <alignment horizontal="right" vertical="center" wrapText="1"/>
      <protection/>
    </xf>
    <xf numFmtId="3" fontId="20" fillId="0" borderId="12" xfId="56" applyNumberFormat="1" applyFont="1" applyBorder="1" applyAlignment="1">
      <alignment horizontal="right" vertical="center" wrapText="1"/>
      <protection/>
    </xf>
    <xf numFmtId="3" fontId="20" fillId="0" borderId="12" xfId="56" applyNumberFormat="1" applyFont="1" applyBorder="1" applyAlignment="1">
      <alignment horizontal="right" wrapText="1"/>
      <protection/>
    </xf>
    <xf numFmtId="3" fontId="20" fillId="0" borderId="12" xfId="56" applyNumberFormat="1" applyFont="1" applyBorder="1" applyAlignment="1">
      <alignment wrapText="1"/>
      <protection/>
    </xf>
    <xf numFmtId="0" fontId="44" fillId="0" borderId="22" xfId="56" applyFont="1" applyBorder="1" applyAlignment="1">
      <alignment horizontal="center" vertical="center" wrapText="1"/>
      <protection/>
    </xf>
    <xf numFmtId="0" fontId="44" fillId="0" borderId="15" xfId="56" applyFont="1" applyBorder="1" applyAlignment="1">
      <alignment horizontal="center" vertical="center" wrapText="1"/>
      <protection/>
    </xf>
    <xf numFmtId="0" fontId="20" fillId="0" borderId="23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wrapText="1"/>
    </xf>
    <xf numFmtId="0" fontId="39" fillId="0" borderId="24" xfId="0" applyFont="1" applyFill="1" applyBorder="1" applyAlignment="1">
      <alignment horizontal="center" wrapText="1"/>
    </xf>
    <xf numFmtId="0" fontId="35" fillId="0" borderId="0" xfId="0" applyFont="1" applyBorder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44" fillId="0" borderId="24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3" fillId="0" borderId="0" xfId="0" applyFont="1" applyFill="1" applyBorder="1" applyAlignment="1">
      <alignment horizontal="left" wrapText="1"/>
    </xf>
    <xf numFmtId="0" fontId="2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0" fontId="20" fillId="0" borderId="28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20" fillId="0" borderId="2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8" fillId="0" borderId="0" xfId="56" applyFont="1" applyAlignment="1">
      <alignment horizontal="right"/>
      <protection/>
    </xf>
    <xf numFmtId="0" fontId="0" fillId="0" borderId="0" xfId="57" applyAlignment="1">
      <alignment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0" fillId="0" borderId="0" xfId="57" applyAlignment="1">
      <alignment horizontal="center"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Alignment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10. évi költségvetés mellékletek" xfId="56"/>
    <cellStyle name="Normál_Mkálla ktgvetés 2012.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:D32"/>
    </sheetView>
  </sheetViews>
  <sheetFormatPr defaultColWidth="9.140625" defaultRowHeight="12.75"/>
  <cols>
    <col min="1" max="1" width="2.00390625" style="1" customWidth="1"/>
    <col min="2" max="2" width="62.28125" style="1" bestFit="1" customWidth="1"/>
    <col min="3" max="3" width="15.421875" style="14" customWidth="1"/>
    <col min="4" max="4" width="9.421875" style="14" bestFit="1" customWidth="1"/>
    <col min="5" max="16384" width="9.140625" style="1" customWidth="1"/>
  </cols>
  <sheetData>
    <row r="1" spans="1:3" ht="15.75">
      <c r="A1" s="204" t="s">
        <v>504</v>
      </c>
      <c r="B1" s="204"/>
      <c r="C1" s="204"/>
    </row>
    <row r="2" spans="1:11" ht="30.75" customHeight="1">
      <c r="A2" s="204" t="s">
        <v>432</v>
      </c>
      <c r="B2" s="204"/>
      <c r="C2" s="204"/>
      <c r="D2" s="184"/>
      <c r="E2" s="60"/>
      <c r="F2" s="60"/>
      <c r="G2" s="60"/>
      <c r="H2" s="60"/>
      <c r="I2" s="60"/>
      <c r="J2" s="60"/>
      <c r="K2" s="60"/>
    </row>
    <row r="3" spans="1:4" ht="30" customHeight="1">
      <c r="A3" s="211" t="s">
        <v>404</v>
      </c>
      <c r="B3" s="211"/>
      <c r="C3" s="211"/>
      <c r="D3" s="176"/>
    </row>
    <row r="4" spans="1:4" ht="30" customHeight="1">
      <c r="A4" s="211" t="s">
        <v>277</v>
      </c>
      <c r="B4" s="211"/>
      <c r="C4" s="211"/>
      <c r="D4" s="176"/>
    </row>
    <row r="5" spans="1:4" ht="2.25" customHeight="1" thickBot="1">
      <c r="A5" s="210"/>
      <c r="B5" s="210"/>
      <c r="C5" s="210"/>
      <c r="D5" s="210"/>
    </row>
    <row r="6" spans="1:4" s="3" customFormat="1" ht="39" customHeight="1">
      <c r="A6" s="205" t="s">
        <v>0</v>
      </c>
      <c r="B6" s="205"/>
      <c r="C6" s="208" t="s">
        <v>441</v>
      </c>
      <c r="D6" s="209"/>
    </row>
    <row r="7" spans="1:4" ht="34.5" customHeight="1">
      <c r="A7" s="205"/>
      <c r="B7" s="205"/>
      <c r="C7" s="145" t="s">
        <v>442</v>
      </c>
      <c r="D7" s="145" t="s">
        <v>443</v>
      </c>
    </row>
    <row r="8" spans="1:4" ht="34.5" customHeight="1">
      <c r="A8" s="206" t="s">
        <v>127</v>
      </c>
      <c r="B8" s="207"/>
      <c r="C8" s="185">
        <f>SUM(C9:C14)</f>
        <v>233885</v>
      </c>
      <c r="D8" s="185">
        <f>SUM(D9:D14)</f>
        <v>233325</v>
      </c>
    </row>
    <row r="9" spans="1:4" ht="15.75">
      <c r="A9" s="5"/>
      <c r="B9" s="6" t="s">
        <v>1</v>
      </c>
      <c r="C9" s="53">
        <v>47470</v>
      </c>
      <c r="D9" s="53">
        <v>48457</v>
      </c>
    </row>
    <row r="10" spans="1:4" ht="15.75">
      <c r="A10" s="5"/>
      <c r="B10" s="6" t="s">
        <v>2</v>
      </c>
      <c r="C10" s="53">
        <v>42400</v>
      </c>
      <c r="D10" s="53">
        <v>42400</v>
      </c>
    </row>
    <row r="11" spans="1:4" ht="15.75">
      <c r="A11" s="5"/>
      <c r="B11" s="6" t="s">
        <v>3</v>
      </c>
      <c r="C11" s="53">
        <v>28643</v>
      </c>
      <c r="D11" s="53">
        <v>30624</v>
      </c>
    </row>
    <row r="12" spans="1:4" ht="15.75">
      <c r="A12" s="5"/>
      <c r="B12" s="7" t="s">
        <v>4</v>
      </c>
      <c r="C12" s="53">
        <v>5857</v>
      </c>
      <c r="D12" s="53">
        <v>5928</v>
      </c>
    </row>
    <row r="13" spans="1:4" ht="15.75">
      <c r="A13" s="5"/>
      <c r="B13" s="7" t="s">
        <v>136</v>
      </c>
      <c r="C13" s="53">
        <v>0</v>
      </c>
      <c r="D13" s="53">
        <v>0</v>
      </c>
    </row>
    <row r="14" spans="1:4" ht="15.75">
      <c r="A14" s="5"/>
      <c r="B14" s="7" t="s">
        <v>137</v>
      </c>
      <c r="C14" s="53">
        <v>109515</v>
      </c>
      <c r="D14" s="53">
        <v>105916</v>
      </c>
    </row>
    <row r="15" spans="1:4" ht="30" customHeight="1">
      <c r="A15" s="4" t="s">
        <v>5</v>
      </c>
      <c r="B15" s="8"/>
      <c r="C15" s="54">
        <f>SUM(C16)</f>
        <v>8907</v>
      </c>
      <c r="D15" s="54">
        <f>SUM(D16)</f>
        <v>10417</v>
      </c>
    </row>
    <row r="16" spans="1:4" ht="15.75" customHeight="1">
      <c r="A16" s="4"/>
      <c r="B16" s="6" t="s">
        <v>6</v>
      </c>
      <c r="C16" s="53">
        <v>8907</v>
      </c>
      <c r="D16" s="53">
        <v>10417</v>
      </c>
    </row>
    <row r="17" spans="1:4" ht="30" customHeight="1">
      <c r="A17" s="9" t="s">
        <v>7</v>
      </c>
      <c r="B17" s="9"/>
      <c r="C17" s="186">
        <f>SUM(C8+C15)</f>
        <v>242792</v>
      </c>
      <c r="D17" s="186">
        <f>SUM(D8+D15)</f>
        <v>243742</v>
      </c>
    </row>
    <row r="18" spans="1:4" ht="30" customHeight="1">
      <c r="A18" s="10" t="s">
        <v>8</v>
      </c>
      <c r="B18" s="11"/>
      <c r="C18" s="187">
        <f>SUM(C19:C25)</f>
        <v>194402</v>
      </c>
      <c r="D18" s="187">
        <f>SUM(D19:D25)</f>
        <v>192892</v>
      </c>
    </row>
    <row r="19" spans="1:4" ht="15.75">
      <c r="A19" s="5"/>
      <c r="B19" s="12" t="s">
        <v>9</v>
      </c>
      <c r="C19" s="53">
        <v>23725</v>
      </c>
      <c r="D19" s="53">
        <v>24577</v>
      </c>
    </row>
    <row r="20" spans="1:4" ht="15.75">
      <c r="A20" s="5"/>
      <c r="B20" s="5" t="s">
        <v>10</v>
      </c>
      <c r="C20" s="53">
        <v>5890</v>
      </c>
      <c r="D20" s="53">
        <v>6090</v>
      </c>
    </row>
    <row r="21" spans="1:4" ht="15.75">
      <c r="A21" s="5"/>
      <c r="B21" s="6" t="s">
        <v>11</v>
      </c>
      <c r="C21" s="53">
        <v>61780</v>
      </c>
      <c r="D21" s="53">
        <v>64755</v>
      </c>
    </row>
    <row r="22" spans="1:4" ht="15.75">
      <c r="A22" s="5"/>
      <c r="B22" s="12" t="s">
        <v>12</v>
      </c>
      <c r="C22" s="53">
        <v>17410</v>
      </c>
      <c r="D22" s="53">
        <v>17410</v>
      </c>
    </row>
    <row r="23" spans="1:4" ht="15.75">
      <c r="A23" s="5"/>
      <c r="B23" s="12" t="s">
        <v>13</v>
      </c>
      <c r="C23" s="53">
        <v>5145</v>
      </c>
      <c r="D23" s="53">
        <v>5094</v>
      </c>
    </row>
    <row r="24" spans="1:4" ht="15.75">
      <c r="A24" s="5"/>
      <c r="B24" s="12" t="s">
        <v>406</v>
      </c>
      <c r="C24" s="53">
        <v>1000</v>
      </c>
      <c r="D24" s="53">
        <v>1000</v>
      </c>
    </row>
    <row r="25" spans="1:4" ht="15.75">
      <c r="A25" s="5"/>
      <c r="B25" s="12" t="s">
        <v>14</v>
      </c>
      <c r="C25" s="53">
        <v>79452</v>
      </c>
      <c r="D25" s="53">
        <v>73966</v>
      </c>
    </row>
    <row r="26" spans="1:4" ht="30" customHeight="1">
      <c r="A26" s="10" t="s">
        <v>15</v>
      </c>
      <c r="B26" s="11"/>
      <c r="C26" s="54">
        <f>SUM(C27:C28)</f>
        <v>48390</v>
      </c>
      <c r="D26" s="54">
        <f>SUM(D27:D28)</f>
        <v>50850</v>
      </c>
    </row>
    <row r="27" spans="1:4" ht="15.75">
      <c r="A27" s="5"/>
      <c r="B27" s="5" t="s">
        <v>16</v>
      </c>
      <c r="C27" s="53">
        <v>35310</v>
      </c>
      <c r="D27" s="53">
        <v>35310</v>
      </c>
    </row>
    <row r="28" spans="1:4" ht="15.75">
      <c r="A28" s="5"/>
      <c r="B28" s="5" t="s">
        <v>17</v>
      </c>
      <c r="C28" s="53">
        <v>13080</v>
      </c>
      <c r="D28" s="53">
        <v>15540</v>
      </c>
    </row>
    <row r="29" spans="1:4" ht="15.75">
      <c r="A29" s="5"/>
      <c r="B29" s="5"/>
      <c r="C29" s="53"/>
      <c r="D29" s="53"/>
    </row>
    <row r="30" spans="1:4" ht="15.75">
      <c r="A30" s="5"/>
      <c r="B30" s="5" t="s">
        <v>499</v>
      </c>
      <c r="C30" s="53">
        <v>0</v>
      </c>
      <c r="D30" s="53">
        <v>0</v>
      </c>
    </row>
    <row r="31" spans="1:4" ht="30" customHeight="1">
      <c r="A31" s="9" t="s">
        <v>18</v>
      </c>
      <c r="B31" s="9"/>
      <c r="C31" s="186">
        <f>SUM(C26,C18)</f>
        <v>242792</v>
      </c>
      <c r="D31" s="186">
        <f>SUM(D26,D18)</f>
        <v>243742</v>
      </c>
    </row>
    <row r="32" ht="30" customHeight="1"/>
  </sheetData>
  <sheetProtection selectLockedCells="1" selectUnlockedCells="1"/>
  <mergeCells count="8">
    <mergeCell ref="A1:C1"/>
    <mergeCell ref="A6:B7"/>
    <mergeCell ref="A8:B8"/>
    <mergeCell ref="C6:D6"/>
    <mergeCell ref="A2:C2"/>
    <mergeCell ref="A5:D5"/>
    <mergeCell ref="A3:C3"/>
    <mergeCell ref="A4:C4"/>
  </mergeCells>
  <printOptions headings="1" horizontalCentered="1"/>
  <pageMargins left="0.15763888888888888" right="0.15763888888888888" top="0.2361111111111111" bottom="0.7875" header="0.5118055555555555" footer="0.5118055555555555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5"/>
  <sheetViews>
    <sheetView tabSelected="1" zoomScaleSheetLayoutView="100" workbookViewId="0" topLeftCell="A1">
      <selection activeCell="H14" sqref="H14"/>
    </sheetView>
  </sheetViews>
  <sheetFormatPr defaultColWidth="9.140625" defaultRowHeight="12.75"/>
  <cols>
    <col min="1" max="1" width="2.00390625" style="1" customWidth="1"/>
    <col min="2" max="2" width="4.28125" style="13" customWidth="1"/>
    <col min="3" max="4" width="7.140625" style="13" customWidth="1"/>
    <col min="5" max="5" width="40.421875" style="13" customWidth="1"/>
    <col min="6" max="6" width="16.140625" style="14" customWidth="1"/>
    <col min="7" max="7" width="11.7109375" style="14" customWidth="1"/>
    <col min="8" max="8" width="9.140625" style="1" customWidth="1"/>
    <col min="9" max="9" width="9.8515625" style="1" bestFit="1" customWidth="1"/>
    <col min="10" max="16384" width="9.140625" style="1" customWidth="1"/>
  </cols>
  <sheetData>
    <row r="1" spans="1:6" ht="15.75">
      <c r="A1" s="212" t="s">
        <v>505</v>
      </c>
      <c r="B1" s="212"/>
      <c r="C1" s="212"/>
      <c r="D1" s="212"/>
      <c r="E1" s="212"/>
      <c r="F1" s="212"/>
    </row>
    <row r="2" spans="1:6" ht="28.5" customHeight="1">
      <c r="A2" s="212" t="s">
        <v>433</v>
      </c>
      <c r="B2" s="212"/>
      <c r="C2" s="212"/>
      <c r="D2" s="212"/>
      <c r="E2" s="212"/>
      <c r="F2" s="212"/>
    </row>
    <row r="3" spans="1:7" ht="18" customHeight="1">
      <c r="A3" s="211" t="s">
        <v>404</v>
      </c>
      <c r="B3" s="211"/>
      <c r="C3" s="211"/>
      <c r="D3" s="211"/>
      <c r="E3" s="211"/>
      <c r="F3" s="211"/>
      <c r="G3" s="176"/>
    </row>
    <row r="4" spans="1:7" ht="15.75">
      <c r="A4" s="211" t="s">
        <v>278</v>
      </c>
      <c r="B4" s="211"/>
      <c r="C4" s="211"/>
      <c r="D4" s="211"/>
      <c r="E4" s="211"/>
      <c r="F4" s="211"/>
      <c r="G4" s="176"/>
    </row>
    <row r="5" spans="1:7" ht="15.75">
      <c r="A5" s="211" t="s">
        <v>126</v>
      </c>
      <c r="B5" s="211"/>
      <c r="C5" s="211"/>
      <c r="D5" s="211"/>
      <c r="E5" s="211"/>
      <c r="F5" s="211"/>
      <c r="G5" s="176"/>
    </row>
    <row r="6" spans="1:7" ht="16.5" thickBot="1">
      <c r="A6" s="2"/>
      <c r="B6" s="2"/>
      <c r="C6" s="2"/>
      <c r="D6" s="2"/>
      <c r="E6" s="2"/>
      <c r="F6" s="177"/>
      <c r="G6" s="176"/>
    </row>
    <row r="7" spans="1:7" ht="39.75" customHeight="1">
      <c r="A7" s="219" t="s">
        <v>128</v>
      </c>
      <c r="B7" s="220"/>
      <c r="C7" s="220"/>
      <c r="D7" s="220"/>
      <c r="E7" s="221"/>
      <c r="F7" s="208" t="s">
        <v>441</v>
      </c>
      <c r="G7" s="209"/>
    </row>
    <row r="8" spans="1:7" s="15" customFormat="1" ht="36.75" customHeight="1">
      <c r="A8" s="222"/>
      <c r="B8" s="223"/>
      <c r="C8" s="223"/>
      <c r="D8" s="223"/>
      <c r="E8" s="198"/>
      <c r="F8" s="145" t="s">
        <v>442</v>
      </c>
      <c r="G8" s="145" t="s">
        <v>443</v>
      </c>
    </row>
    <row r="9" spans="1:5" ht="15.75">
      <c r="A9" s="214" t="s">
        <v>19</v>
      </c>
      <c r="B9" s="214"/>
      <c r="C9" s="214"/>
      <c r="D9" s="214"/>
      <c r="E9" s="16"/>
    </row>
    <row r="10" spans="1:7" s="14" customFormat="1" ht="24.75" customHeight="1">
      <c r="A10" s="17"/>
      <c r="B10" s="18" t="s">
        <v>1</v>
      </c>
      <c r="C10" s="18"/>
      <c r="D10" s="19"/>
      <c r="E10" s="19"/>
      <c r="F10" s="20">
        <f>SUM(F11,F14:F18,F20,F19,F22)</f>
        <v>156985</v>
      </c>
      <c r="G10" s="20">
        <f>SUM(G11,G14:G18,G20,G19,G22)</f>
        <v>154373</v>
      </c>
    </row>
    <row r="11" spans="1:7" s="14" customFormat="1" ht="15.75">
      <c r="A11" s="17"/>
      <c r="B11" s="22"/>
      <c r="C11" s="23" t="s">
        <v>20</v>
      </c>
      <c r="D11" s="24"/>
      <c r="E11" s="24"/>
      <c r="F11" s="25">
        <f>SUM(F12:F13)</f>
        <v>23130</v>
      </c>
      <c r="G11" s="25">
        <f>SUM(G12:G13)</f>
        <v>23205</v>
      </c>
    </row>
    <row r="12" spans="1:7" s="14" customFormat="1" ht="15.75">
      <c r="A12" s="17"/>
      <c r="B12" s="22"/>
      <c r="C12" s="22"/>
      <c r="D12" s="23" t="s">
        <v>20</v>
      </c>
      <c r="E12" s="19"/>
      <c r="F12" s="21">
        <v>18000</v>
      </c>
      <c r="G12" s="21">
        <v>18000</v>
      </c>
    </row>
    <row r="13" spans="1:7" s="14" customFormat="1" ht="15.75">
      <c r="A13" s="17"/>
      <c r="B13" s="22"/>
      <c r="C13" s="22"/>
      <c r="D13" s="23" t="s">
        <v>21</v>
      </c>
      <c r="E13" s="19"/>
      <c r="F13" s="21">
        <v>5130</v>
      </c>
      <c r="G13" s="21">
        <v>5205</v>
      </c>
    </row>
    <row r="14" spans="1:7" s="14" customFormat="1" ht="15.75">
      <c r="A14" s="17"/>
      <c r="B14" s="17"/>
      <c r="C14" s="23" t="s">
        <v>22</v>
      </c>
      <c r="D14" s="19"/>
      <c r="E14" s="19"/>
      <c r="F14" s="21">
        <v>2000</v>
      </c>
      <c r="G14" s="21">
        <v>2270</v>
      </c>
    </row>
    <row r="15" spans="1:7" s="14" customFormat="1" ht="15.75">
      <c r="A15" s="17"/>
      <c r="B15" s="17"/>
      <c r="C15" s="23" t="s">
        <v>387</v>
      </c>
      <c r="D15" s="19"/>
      <c r="E15" s="19"/>
      <c r="F15" s="21">
        <v>1000</v>
      </c>
      <c r="G15" s="21">
        <v>1175</v>
      </c>
    </row>
    <row r="16" spans="1:7" s="14" customFormat="1" ht="15.75">
      <c r="A16" s="17"/>
      <c r="B16" s="17"/>
      <c r="C16" s="23" t="s">
        <v>21</v>
      </c>
      <c r="D16" s="19"/>
      <c r="E16" s="19"/>
      <c r="F16" s="21">
        <v>540</v>
      </c>
      <c r="G16" s="21">
        <v>540</v>
      </c>
    </row>
    <row r="17" spans="1:7" s="14" customFormat="1" ht="15.75">
      <c r="A17" s="17"/>
      <c r="B17" s="17"/>
      <c r="C17" s="23" t="s">
        <v>23</v>
      </c>
      <c r="D17" s="19"/>
      <c r="E17" s="19"/>
      <c r="F17" s="21">
        <v>3000</v>
      </c>
      <c r="G17" s="21">
        <v>3000</v>
      </c>
    </row>
    <row r="18" spans="1:7" s="14" customFormat="1" ht="15.75">
      <c r="A18" s="17"/>
      <c r="B18" s="17"/>
      <c r="C18" s="23" t="s">
        <v>24</v>
      </c>
      <c r="D18" s="19"/>
      <c r="E18" s="19"/>
      <c r="F18" s="21">
        <v>8500</v>
      </c>
      <c r="G18" s="21">
        <v>9005</v>
      </c>
    </row>
    <row r="19" spans="1:7" s="14" customFormat="1" ht="15.75">
      <c r="A19" s="17"/>
      <c r="B19" s="22"/>
      <c r="C19" s="217" t="s">
        <v>397</v>
      </c>
      <c r="D19" s="217"/>
      <c r="E19" s="217"/>
      <c r="F19" s="21">
        <v>300</v>
      </c>
      <c r="G19" s="21">
        <v>262</v>
      </c>
    </row>
    <row r="20" spans="1:7" s="14" customFormat="1" ht="15.75">
      <c r="A20" s="17"/>
      <c r="B20" s="22"/>
      <c r="C20" s="217" t="s">
        <v>279</v>
      </c>
      <c r="D20" s="217"/>
      <c r="E20" s="217"/>
      <c r="F20" s="21">
        <v>9000</v>
      </c>
      <c r="G20" s="21">
        <v>9000</v>
      </c>
    </row>
    <row r="21" spans="1:7" s="14" customFormat="1" ht="16.5" customHeight="1">
      <c r="A21" s="17"/>
      <c r="B21" s="22"/>
      <c r="C21" s="217" t="s">
        <v>496</v>
      </c>
      <c r="D21" s="217"/>
      <c r="E21" s="217"/>
      <c r="F21" s="21">
        <v>0</v>
      </c>
      <c r="G21" s="21">
        <v>0</v>
      </c>
    </row>
    <row r="22" spans="1:7" s="14" customFormat="1" ht="15.75">
      <c r="A22" s="17"/>
      <c r="B22" s="22"/>
      <c r="C22" s="217" t="s">
        <v>137</v>
      </c>
      <c r="D22" s="217"/>
      <c r="E22" s="217"/>
      <c r="F22" s="21">
        <v>109515</v>
      </c>
      <c r="G22" s="21">
        <v>105916</v>
      </c>
    </row>
    <row r="23" spans="1:7" s="14" customFormat="1" ht="24.75" customHeight="1">
      <c r="A23" s="17"/>
      <c r="B23" s="18" t="s">
        <v>25</v>
      </c>
      <c r="C23" s="18"/>
      <c r="D23" s="19"/>
      <c r="E23" s="19"/>
      <c r="F23" s="20">
        <f>SUM(F24+F31+F36+F37)</f>
        <v>42400</v>
      </c>
      <c r="G23" s="20">
        <f>SUM(G24+G31+G36+G37)</f>
        <v>42400</v>
      </c>
    </row>
    <row r="24" spans="1:7" s="14" customFormat="1" ht="15.75">
      <c r="A24" s="17"/>
      <c r="B24" s="23"/>
      <c r="C24" s="215" t="s">
        <v>26</v>
      </c>
      <c r="D24" s="215"/>
      <c r="E24" s="23"/>
      <c r="F24" s="25">
        <f>SUM(F25:F30)</f>
        <v>39800</v>
      </c>
      <c r="G24" s="25">
        <f>SUM(G25:G30)</f>
        <v>39800</v>
      </c>
    </row>
    <row r="25" spans="1:7" s="14" customFormat="1" ht="15" customHeight="1">
      <c r="A25" s="17"/>
      <c r="B25" s="23"/>
      <c r="C25" s="26" t="s">
        <v>27</v>
      </c>
      <c r="D25" s="27" t="s">
        <v>28</v>
      </c>
      <c r="E25" s="27"/>
      <c r="F25" s="21">
        <v>30000</v>
      </c>
      <c r="G25" s="21">
        <v>30000</v>
      </c>
    </row>
    <row r="26" spans="1:7" s="14" customFormat="1" ht="15" customHeight="1">
      <c r="A26" s="17"/>
      <c r="B26" s="23"/>
      <c r="C26" s="26"/>
      <c r="D26" s="26" t="s">
        <v>29</v>
      </c>
      <c r="E26" s="26"/>
      <c r="F26" s="21">
        <v>7000</v>
      </c>
      <c r="G26" s="21">
        <v>7000</v>
      </c>
    </row>
    <row r="27" spans="1:7" s="14" customFormat="1" ht="15" customHeight="1">
      <c r="A27" s="17"/>
      <c r="B27" s="23"/>
      <c r="C27" s="26"/>
      <c r="D27" s="26" t="s">
        <v>160</v>
      </c>
      <c r="E27" s="26"/>
      <c r="F27" s="21">
        <v>800</v>
      </c>
      <c r="G27" s="21">
        <v>800</v>
      </c>
    </row>
    <row r="28" spans="1:7" s="14" customFormat="1" ht="15" customHeight="1">
      <c r="A28" s="17"/>
      <c r="B28" s="23"/>
      <c r="C28" s="26"/>
      <c r="D28" s="26" t="s">
        <v>163</v>
      </c>
      <c r="E28" s="26"/>
      <c r="F28" s="21">
        <v>1500</v>
      </c>
      <c r="G28" s="21">
        <v>1500</v>
      </c>
    </row>
    <row r="29" spans="1:7" s="14" customFormat="1" ht="15" customHeight="1">
      <c r="A29" s="17"/>
      <c r="B29" s="23"/>
      <c r="C29" s="26"/>
      <c r="D29" s="26" t="s">
        <v>451</v>
      </c>
      <c r="E29" s="26"/>
      <c r="F29" s="21">
        <v>0</v>
      </c>
      <c r="G29" s="21">
        <v>0</v>
      </c>
    </row>
    <row r="30" spans="1:7" s="14" customFormat="1" ht="15" customHeight="1">
      <c r="A30" s="17"/>
      <c r="B30" s="23"/>
      <c r="C30" s="26"/>
      <c r="D30" s="26" t="s">
        <v>371</v>
      </c>
      <c r="E30" s="26"/>
      <c r="F30" s="21">
        <v>500</v>
      </c>
      <c r="G30" s="21">
        <v>500</v>
      </c>
    </row>
    <row r="31" spans="1:7" s="14" customFormat="1" ht="15.75">
      <c r="A31" s="17"/>
      <c r="B31" s="23"/>
      <c r="C31" s="23" t="s">
        <v>30</v>
      </c>
      <c r="D31" s="23"/>
      <c r="E31" s="23"/>
      <c r="F31" s="25">
        <f>SUM(F32:F33)</f>
        <v>2400</v>
      </c>
      <c r="G31" s="25">
        <f>SUM(G32:G33)</f>
        <v>2400</v>
      </c>
    </row>
    <row r="32" spans="1:7" s="14" customFormat="1" ht="15" customHeight="1">
      <c r="A32" s="17"/>
      <c r="B32" s="22"/>
      <c r="C32" s="26" t="s">
        <v>27</v>
      </c>
      <c r="D32" s="26" t="s">
        <v>31</v>
      </c>
      <c r="E32" s="26"/>
      <c r="F32" s="21">
        <v>2400</v>
      </c>
      <c r="G32" s="21">
        <v>2400</v>
      </c>
    </row>
    <row r="33" spans="1:7" s="14" customFormat="1" ht="15" customHeight="1">
      <c r="A33" s="17"/>
      <c r="B33" s="22"/>
      <c r="C33" s="23"/>
      <c r="D33" s="26" t="s">
        <v>32</v>
      </c>
      <c r="E33" s="26"/>
      <c r="F33" s="178">
        <v>0</v>
      </c>
      <c r="G33" s="178">
        <v>0</v>
      </c>
    </row>
    <row r="34" spans="1:7" s="14" customFormat="1" ht="15" customHeight="1">
      <c r="A34" s="17"/>
      <c r="B34" s="22"/>
      <c r="C34" s="28"/>
      <c r="D34" s="29"/>
      <c r="E34" s="28" t="s">
        <v>33</v>
      </c>
      <c r="F34" s="21">
        <v>0</v>
      </c>
      <c r="G34" s="21">
        <v>0</v>
      </c>
    </row>
    <row r="35" spans="1:7" s="14" customFormat="1" ht="15.75">
      <c r="A35" s="17"/>
      <c r="B35" s="22"/>
      <c r="C35" s="28"/>
      <c r="D35" s="29"/>
      <c r="E35" s="28" t="s">
        <v>34</v>
      </c>
      <c r="F35" s="21">
        <v>0</v>
      </c>
      <c r="G35" s="21">
        <v>0</v>
      </c>
    </row>
    <row r="36" spans="1:7" s="14" customFormat="1" ht="15.75">
      <c r="A36" s="17"/>
      <c r="B36" s="22"/>
      <c r="C36" s="58" t="s">
        <v>119</v>
      </c>
      <c r="D36" s="58"/>
      <c r="E36" s="23"/>
      <c r="F36" s="21">
        <v>200</v>
      </c>
      <c r="G36" s="21">
        <v>200</v>
      </c>
    </row>
    <row r="37" spans="1:7" s="14" customFormat="1" ht="15.75">
      <c r="A37" s="17"/>
      <c r="B37" s="22"/>
      <c r="C37" s="218" t="s">
        <v>281</v>
      </c>
      <c r="D37" s="218"/>
      <c r="E37" s="218"/>
      <c r="F37" s="21">
        <v>0</v>
      </c>
      <c r="G37" s="21">
        <v>0</v>
      </c>
    </row>
    <row r="38" spans="1:9" s="14" customFormat="1" ht="24.75" customHeight="1">
      <c r="A38" s="17"/>
      <c r="B38" s="18" t="s">
        <v>3</v>
      </c>
      <c r="C38" s="18"/>
      <c r="D38" s="18"/>
      <c r="E38" s="18"/>
      <c r="F38" s="20">
        <f>SUM(F39+F40+F46+F47+F50+F51)</f>
        <v>28643</v>
      </c>
      <c r="G38" s="20">
        <f>SUM(G39+G40+G46+G47+G50+G51+G52+G53+G54+G55+G56)</f>
        <v>30624</v>
      </c>
      <c r="I38" s="174"/>
    </row>
    <row r="39" spans="1:7" s="14" customFormat="1" ht="15.75">
      <c r="A39" s="17"/>
      <c r="B39" s="23"/>
      <c r="C39" s="30" t="s">
        <v>260</v>
      </c>
      <c r="D39" s="30"/>
      <c r="E39" s="23"/>
      <c r="F39" s="25">
        <v>7826</v>
      </c>
      <c r="G39" s="25">
        <v>8770</v>
      </c>
    </row>
    <row r="40" spans="1:8" s="14" customFormat="1" ht="15.75">
      <c r="A40" s="17"/>
      <c r="B40" s="23"/>
      <c r="C40" s="30" t="s">
        <v>282</v>
      </c>
      <c r="D40" s="30"/>
      <c r="E40" s="23"/>
      <c r="F40" s="25">
        <f>SUM(F41:F45)</f>
        <v>11222</v>
      </c>
      <c r="G40" s="25">
        <f>SUM(G41:G45)</f>
        <v>11222</v>
      </c>
      <c r="H40" s="174"/>
    </row>
    <row r="41" spans="1:7" s="33" customFormat="1" ht="15.75">
      <c r="A41" s="31"/>
      <c r="B41" s="26"/>
      <c r="C41" s="32"/>
      <c r="D41" s="32" t="s">
        <v>265</v>
      </c>
      <c r="E41" s="26"/>
      <c r="F41" s="27">
        <v>3686</v>
      </c>
      <c r="G41" s="27">
        <v>3686</v>
      </c>
    </row>
    <row r="42" spans="1:7" s="33" customFormat="1" ht="15.75">
      <c r="A42" s="31"/>
      <c r="B42" s="26"/>
      <c r="C42" s="32"/>
      <c r="D42" s="32" t="s">
        <v>283</v>
      </c>
      <c r="E42" s="26"/>
      <c r="F42" s="27">
        <v>6620</v>
      </c>
      <c r="G42" s="27">
        <v>6620</v>
      </c>
    </row>
    <row r="43" spans="1:7" s="33" customFormat="1" ht="15.75">
      <c r="A43" s="31"/>
      <c r="B43" s="26"/>
      <c r="C43" s="32"/>
      <c r="D43" s="32" t="s">
        <v>400</v>
      </c>
      <c r="E43" s="26"/>
      <c r="F43" s="27">
        <v>100</v>
      </c>
      <c r="G43" s="27">
        <v>100</v>
      </c>
    </row>
    <row r="44" spans="1:7" s="33" customFormat="1" ht="15.75">
      <c r="A44" s="31"/>
      <c r="B44" s="26"/>
      <c r="C44" s="32"/>
      <c r="D44" s="32" t="s">
        <v>269</v>
      </c>
      <c r="E44" s="26"/>
      <c r="F44" s="27">
        <v>3291</v>
      </c>
      <c r="G44" s="27">
        <v>3291</v>
      </c>
    </row>
    <row r="45" spans="1:7" s="33" customFormat="1" ht="15.75">
      <c r="A45" s="31"/>
      <c r="B45" s="26"/>
      <c r="C45" s="32"/>
      <c r="D45" s="32" t="s">
        <v>271</v>
      </c>
      <c r="E45" s="26"/>
      <c r="F45" s="27">
        <v>-2475</v>
      </c>
      <c r="G45" s="27">
        <v>-2475</v>
      </c>
    </row>
    <row r="46" spans="1:7" s="14" customFormat="1" ht="15.75">
      <c r="A46" s="17"/>
      <c r="B46" s="23"/>
      <c r="C46" s="23" t="s">
        <v>272</v>
      </c>
      <c r="D46" s="23"/>
      <c r="E46" s="23"/>
      <c r="F46" s="21">
        <v>3000</v>
      </c>
      <c r="G46" s="21">
        <v>3000</v>
      </c>
    </row>
    <row r="47" spans="1:7" s="14" customFormat="1" ht="15.75">
      <c r="A47" s="17"/>
      <c r="B47" s="23"/>
      <c r="C47" s="23" t="s">
        <v>274</v>
      </c>
      <c r="D47" s="23"/>
      <c r="E47" s="23"/>
      <c r="F47" s="21">
        <f>SUM(F48:F49)</f>
        <v>2937</v>
      </c>
      <c r="G47" s="21">
        <f>SUM(G48:G49)</f>
        <v>2937</v>
      </c>
    </row>
    <row r="48" spans="1:7" s="14" customFormat="1" ht="15.75">
      <c r="A48" s="17"/>
      <c r="B48" s="23"/>
      <c r="D48" s="23" t="s">
        <v>284</v>
      </c>
      <c r="E48" s="23"/>
      <c r="F48" s="21">
        <v>940</v>
      </c>
      <c r="G48" s="21">
        <v>940</v>
      </c>
    </row>
    <row r="49" spans="1:7" s="14" customFormat="1" ht="15.75">
      <c r="A49" s="17"/>
      <c r="B49" s="23"/>
      <c r="C49" s="23"/>
      <c r="D49" s="23" t="s">
        <v>35</v>
      </c>
      <c r="E49" s="23"/>
      <c r="F49" s="21">
        <v>1997</v>
      </c>
      <c r="G49" s="21">
        <v>1997</v>
      </c>
    </row>
    <row r="50" spans="1:7" s="14" customFormat="1" ht="15.75">
      <c r="A50" s="17"/>
      <c r="B50" s="23"/>
      <c r="C50" s="23" t="s">
        <v>401</v>
      </c>
      <c r="D50" s="23"/>
      <c r="E50" s="23"/>
      <c r="F50" s="21">
        <v>651</v>
      </c>
      <c r="G50" s="21">
        <v>651</v>
      </c>
    </row>
    <row r="51" spans="1:7" s="14" customFormat="1" ht="15.75">
      <c r="A51" s="17"/>
      <c r="B51" s="23"/>
      <c r="C51" s="23" t="s">
        <v>374</v>
      </c>
      <c r="D51" s="23"/>
      <c r="E51" s="23"/>
      <c r="F51" s="21">
        <v>3007</v>
      </c>
      <c r="G51" s="21">
        <v>2609</v>
      </c>
    </row>
    <row r="52" spans="1:7" s="14" customFormat="1" ht="15.75">
      <c r="A52" s="17"/>
      <c r="B52" s="23"/>
      <c r="C52" s="23" t="s">
        <v>460</v>
      </c>
      <c r="D52" s="23"/>
      <c r="E52" s="23"/>
      <c r="F52" s="21">
        <v>0</v>
      </c>
      <c r="G52" s="21">
        <v>398</v>
      </c>
    </row>
    <row r="53" spans="1:7" s="14" customFormat="1" ht="15.75">
      <c r="A53" s="17"/>
      <c r="B53" s="23"/>
      <c r="C53" s="23" t="s">
        <v>457</v>
      </c>
      <c r="D53" s="23"/>
      <c r="E53" s="23"/>
      <c r="F53" s="21">
        <v>0</v>
      </c>
      <c r="G53" s="21">
        <v>592</v>
      </c>
    </row>
    <row r="54" spans="1:7" s="14" customFormat="1" ht="15.75">
      <c r="A54" s="17"/>
      <c r="B54" s="23"/>
      <c r="C54" s="23" t="s">
        <v>458</v>
      </c>
      <c r="D54" s="23"/>
      <c r="E54" s="23"/>
      <c r="F54" s="21">
        <v>0</v>
      </c>
      <c r="G54" s="21">
        <v>309</v>
      </c>
    </row>
    <row r="55" spans="1:7" s="14" customFormat="1" ht="15.75">
      <c r="A55" s="17"/>
      <c r="B55" s="23"/>
      <c r="C55" s="23" t="s">
        <v>454</v>
      </c>
      <c r="D55" s="23"/>
      <c r="E55" s="23"/>
      <c r="F55" s="21">
        <v>0</v>
      </c>
      <c r="G55" s="14">
        <v>0</v>
      </c>
    </row>
    <row r="56" spans="1:7" s="14" customFormat="1" ht="15.75">
      <c r="A56" s="17"/>
      <c r="B56" s="23"/>
      <c r="C56" s="23" t="s">
        <v>495</v>
      </c>
      <c r="D56" s="23"/>
      <c r="E56" s="23"/>
      <c r="F56" s="21">
        <v>0</v>
      </c>
      <c r="G56" s="14">
        <v>136</v>
      </c>
    </row>
    <row r="57" spans="1:6" s="14" customFormat="1" ht="15.75">
      <c r="A57" s="17"/>
      <c r="B57" s="23"/>
      <c r="C57" s="23"/>
      <c r="D57" s="23"/>
      <c r="E57" s="23"/>
      <c r="F57" s="21"/>
    </row>
    <row r="58" spans="1:6" s="14" customFormat="1" ht="15.75">
      <c r="A58" s="17"/>
      <c r="B58" s="23"/>
      <c r="C58" s="23"/>
      <c r="D58" s="23"/>
      <c r="E58" s="23"/>
      <c r="F58" s="21"/>
    </row>
    <row r="59" spans="1:6" s="14" customFormat="1" ht="15.75">
      <c r="A59" s="17"/>
      <c r="B59" s="23"/>
      <c r="C59" s="23"/>
      <c r="D59" s="23"/>
      <c r="E59" s="23"/>
      <c r="F59" s="21"/>
    </row>
    <row r="60" spans="1:7" s="14" customFormat="1" ht="25.5" customHeight="1">
      <c r="A60" s="17"/>
      <c r="B60" s="18" t="s">
        <v>6</v>
      </c>
      <c r="C60" s="23"/>
      <c r="D60" s="23"/>
      <c r="E60" s="23"/>
      <c r="F60" s="34">
        <f>SUM(F61:F63)</f>
        <v>8907</v>
      </c>
      <c r="G60" s="34">
        <f>SUM(G61:G63)</f>
        <v>10417</v>
      </c>
    </row>
    <row r="61" spans="1:7" s="14" customFormat="1" ht="14.25" customHeight="1">
      <c r="A61" s="17"/>
      <c r="B61" s="18"/>
      <c r="C61" s="23" t="s">
        <v>36</v>
      </c>
      <c r="D61" s="23"/>
      <c r="E61" s="23"/>
      <c r="F61" s="21">
        <v>2000</v>
      </c>
      <c r="G61" s="21">
        <v>2000</v>
      </c>
    </row>
    <row r="62" spans="1:7" s="14" customFormat="1" ht="15.75">
      <c r="A62" s="17"/>
      <c r="B62" s="18"/>
      <c r="C62" s="23" t="s">
        <v>106</v>
      </c>
      <c r="D62" s="23"/>
      <c r="E62" s="23"/>
      <c r="F62" s="21">
        <v>0</v>
      </c>
      <c r="G62" s="21">
        <v>1979</v>
      </c>
    </row>
    <row r="63" spans="1:7" s="14" customFormat="1" ht="15.75">
      <c r="A63" s="17"/>
      <c r="B63" s="18"/>
      <c r="C63" s="23" t="s">
        <v>403</v>
      </c>
      <c r="D63" s="23"/>
      <c r="E63" s="23"/>
      <c r="F63" s="21">
        <v>6907</v>
      </c>
      <c r="G63" s="21">
        <v>6438</v>
      </c>
    </row>
    <row r="64" spans="1:7" s="14" customFormat="1" ht="24.75" customHeight="1">
      <c r="A64" s="17"/>
      <c r="B64" s="35" t="s">
        <v>37</v>
      </c>
      <c r="C64" s="18"/>
      <c r="D64" s="18"/>
      <c r="E64" s="18"/>
      <c r="F64" s="179">
        <f>SUM(F65:F66)</f>
        <v>5857</v>
      </c>
      <c r="G64" s="179">
        <f>SUM(G65:G66)</f>
        <v>5928</v>
      </c>
    </row>
    <row r="65" spans="1:7" s="14" customFormat="1" ht="24.75" customHeight="1">
      <c r="A65" s="17"/>
      <c r="B65" s="35"/>
      <c r="C65" s="216" t="s">
        <v>402</v>
      </c>
      <c r="D65" s="216"/>
      <c r="E65" s="216"/>
      <c r="F65" s="36">
        <v>996</v>
      </c>
      <c r="G65" s="36">
        <v>996</v>
      </c>
    </row>
    <row r="66" spans="1:7" s="40" customFormat="1" ht="19.5" customHeight="1">
      <c r="A66" s="37"/>
      <c r="B66" s="38"/>
      <c r="C66" s="213" t="s">
        <v>280</v>
      </c>
      <c r="D66" s="213"/>
      <c r="E66" s="213"/>
      <c r="F66" s="39">
        <v>4861</v>
      </c>
      <c r="G66" s="39">
        <v>4932</v>
      </c>
    </row>
    <row r="67" spans="1:7" s="14" customFormat="1" ht="24.75" customHeight="1">
      <c r="A67" s="17"/>
      <c r="B67" s="41" t="s">
        <v>38</v>
      </c>
      <c r="C67" s="42"/>
      <c r="D67" s="43"/>
      <c r="E67" s="43"/>
      <c r="F67" s="175">
        <f>SUM(F10,F23,F38,F60,F64)</f>
        <v>242792</v>
      </c>
      <c r="G67" s="175">
        <f>SUM(G10,G23,G38,G60,G64)</f>
        <v>243742</v>
      </c>
    </row>
    <row r="68" spans="2:7" s="44" customFormat="1" ht="15.75">
      <c r="B68" s="45"/>
      <c r="C68" s="45"/>
      <c r="F68" s="180"/>
      <c r="G68" s="180"/>
    </row>
    <row r="69" spans="2:7" s="15" customFormat="1" ht="30" customHeight="1">
      <c r="B69" s="46"/>
      <c r="C69" s="46"/>
      <c r="D69" s="47"/>
      <c r="E69" s="47"/>
      <c r="F69" s="181"/>
      <c r="G69" s="181"/>
    </row>
    <row r="70" spans="2:7" s="15" customFormat="1" ht="45" customHeight="1">
      <c r="B70" s="46"/>
      <c r="C70" s="46"/>
      <c r="D70" s="46"/>
      <c r="E70" s="46"/>
      <c r="F70" s="181"/>
      <c r="G70" s="181"/>
    </row>
    <row r="71" spans="2:7" s="15" customFormat="1" ht="30" customHeight="1">
      <c r="B71" s="46"/>
      <c r="C71" s="46"/>
      <c r="D71" s="47"/>
      <c r="E71" s="47"/>
      <c r="F71" s="181"/>
      <c r="G71" s="181"/>
    </row>
    <row r="72" spans="2:7" s="15" customFormat="1" ht="45" customHeight="1">
      <c r="B72" s="46"/>
      <c r="C72" s="46"/>
      <c r="F72" s="181"/>
      <c r="G72" s="181"/>
    </row>
    <row r="73" spans="2:7" s="15" customFormat="1" ht="15.75">
      <c r="B73" s="46"/>
      <c r="C73" s="46"/>
      <c r="D73" s="46"/>
      <c r="E73" s="46"/>
      <c r="F73" s="181"/>
      <c r="G73" s="181"/>
    </row>
    <row r="74" spans="2:7" s="15" customFormat="1" ht="15.75">
      <c r="B74" s="46"/>
      <c r="C74" s="46"/>
      <c r="D74" s="46"/>
      <c r="E74" s="46"/>
      <c r="F74" s="181"/>
      <c r="G74" s="181"/>
    </row>
    <row r="75" spans="2:7" s="15" customFormat="1" ht="15.75">
      <c r="B75" s="46"/>
      <c r="C75" s="46"/>
      <c r="D75" s="46"/>
      <c r="E75" s="46"/>
      <c r="F75" s="181"/>
      <c r="G75" s="181"/>
    </row>
    <row r="76" spans="2:7" s="15" customFormat="1" ht="15.75">
      <c r="B76" s="46"/>
      <c r="C76" s="46"/>
      <c r="D76" s="46"/>
      <c r="E76" s="46"/>
      <c r="F76" s="181"/>
      <c r="G76" s="181"/>
    </row>
    <row r="77" spans="2:7" s="15" customFormat="1" ht="15.75">
      <c r="B77" s="46"/>
      <c r="C77" s="46"/>
      <c r="D77" s="46"/>
      <c r="E77" s="46"/>
      <c r="F77" s="181"/>
      <c r="G77" s="181"/>
    </row>
    <row r="78" spans="2:7" s="15" customFormat="1" ht="15.75">
      <c r="B78" s="46"/>
      <c r="C78" s="46"/>
      <c r="D78" s="46"/>
      <c r="E78" s="46"/>
      <c r="F78" s="181"/>
      <c r="G78" s="181"/>
    </row>
    <row r="79" spans="2:7" s="15" customFormat="1" ht="15.75">
      <c r="B79" s="46"/>
      <c r="C79" s="46"/>
      <c r="D79" s="46"/>
      <c r="E79" s="46"/>
      <c r="F79" s="181"/>
      <c r="G79" s="181"/>
    </row>
    <row r="80" spans="2:7" s="15" customFormat="1" ht="15.75">
      <c r="B80" s="46"/>
      <c r="C80" s="46"/>
      <c r="D80" s="46"/>
      <c r="E80" s="46"/>
      <c r="F80" s="181"/>
      <c r="G80" s="181"/>
    </row>
    <row r="81" spans="2:7" s="15" customFormat="1" ht="15.75">
      <c r="B81" s="46"/>
      <c r="C81" s="46"/>
      <c r="D81" s="46"/>
      <c r="E81" s="46"/>
      <c r="F81" s="181"/>
      <c r="G81" s="181"/>
    </row>
    <row r="82" spans="2:7" s="15" customFormat="1" ht="15.75">
      <c r="B82" s="46"/>
      <c r="C82" s="46"/>
      <c r="D82" s="46"/>
      <c r="E82" s="46"/>
      <c r="F82" s="181"/>
      <c r="G82" s="181"/>
    </row>
    <row r="83" spans="2:7" s="15" customFormat="1" ht="15.75">
      <c r="B83" s="46"/>
      <c r="C83" s="46"/>
      <c r="D83" s="46"/>
      <c r="E83" s="46"/>
      <c r="F83" s="181"/>
      <c r="G83" s="181"/>
    </row>
    <row r="84" spans="2:7" s="15" customFormat="1" ht="15.75">
      <c r="B84" s="46"/>
      <c r="C84" s="46"/>
      <c r="D84" s="46"/>
      <c r="E84" s="46"/>
      <c r="F84" s="181"/>
      <c r="G84" s="181"/>
    </row>
    <row r="85" spans="2:7" s="15" customFormat="1" ht="15.75">
      <c r="B85" s="46"/>
      <c r="C85" s="46"/>
      <c r="D85" s="46"/>
      <c r="E85" s="46"/>
      <c r="F85" s="181"/>
      <c r="G85" s="181"/>
    </row>
    <row r="86" spans="2:7" s="15" customFormat="1" ht="15.75">
      <c r="B86" s="46"/>
      <c r="C86" s="46"/>
      <c r="D86" s="46"/>
      <c r="E86" s="46"/>
      <c r="F86" s="181"/>
      <c r="G86" s="181"/>
    </row>
    <row r="87" spans="2:7" s="15" customFormat="1" ht="15.75">
      <c r="B87" s="46"/>
      <c r="C87" s="46"/>
      <c r="D87" s="46"/>
      <c r="E87" s="46"/>
      <c r="F87" s="181"/>
      <c r="G87" s="181"/>
    </row>
    <row r="88" spans="2:7" s="15" customFormat="1" ht="15.75">
      <c r="B88" s="46"/>
      <c r="C88" s="46"/>
      <c r="D88" s="46"/>
      <c r="E88" s="46"/>
      <c r="F88" s="181"/>
      <c r="G88" s="181"/>
    </row>
    <row r="89" spans="2:7" s="15" customFormat="1" ht="15.75">
      <c r="B89" s="46"/>
      <c r="C89" s="46"/>
      <c r="D89" s="46"/>
      <c r="E89" s="46"/>
      <c r="F89" s="181"/>
      <c r="G89" s="181"/>
    </row>
    <row r="90" spans="2:7" s="15" customFormat="1" ht="15.75">
      <c r="B90" s="46"/>
      <c r="C90" s="46"/>
      <c r="D90" s="46"/>
      <c r="E90" s="46"/>
      <c r="F90" s="181"/>
      <c r="G90" s="181"/>
    </row>
    <row r="91" spans="2:7" s="15" customFormat="1" ht="15.75">
      <c r="B91" s="46"/>
      <c r="C91" s="46"/>
      <c r="D91" s="46"/>
      <c r="E91" s="46"/>
      <c r="F91" s="181"/>
      <c r="G91" s="181"/>
    </row>
    <row r="92" spans="2:7" s="15" customFormat="1" ht="15.75">
      <c r="B92" s="46"/>
      <c r="C92" s="46"/>
      <c r="D92" s="46"/>
      <c r="E92" s="46"/>
      <c r="F92" s="181"/>
      <c r="G92" s="181"/>
    </row>
    <row r="93" spans="2:7" s="15" customFormat="1" ht="15.75">
      <c r="B93" s="46"/>
      <c r="C93" s="46"/>
      <c r="D93" s="46"/>
      <c r="E93" s="46"/>
      <c r="F93" s="181"/>
      <c r="G93" s="181"/>
    </row>
    <row r="94" spans="2:7" s="15" customFormat="1" ht="15.75">
      <c r="B94" s="46"/>
      <c r="C94" s="46"/>
      <c r="D94" s="46"/>
      <c r="E94" s="46"/>
      <c r="F94" s="181"/>
      <c r="G94" s="181"/>
    </row>
    <row r="95" spans="2:7" s="15" customFormat="1" ht="15.75">
      <c r="B95" s="46"/>
      <c r="C95" s="46"/>
      <c r="D95" s="46"/>
      <c r="E95" s="46"/>
      <c r="F95" s="181"/>
      <c r="G95" s="181"/>
    </row>
    <row r="96" spans="2:7" s="15" customFormat="1" ht="15.75">
      <c r="B96" s="46"/>
      <c r="C96" s="46"/>
      <c r="D96" s="46"/>
      <c r="E96" s="46"/>
      <c r="F96" s="181"/>
      <c r="G96" s="181"/>
    </row>
    <row r="97" spans="2:7" s="15" customFormat="1" ht="15.75">
      <c r="B97" s="46"/>
      <c r="C97" s="46"/>
      <c r="D97" s="46"/>
      <c r="E97" s="46"/>
      <c r="F97" s="181"/>
      <c r="G97" s="181"/>
    </row>
    <row r="98" spans="2:7" s="15" customFormat="1" ht="15.75">
      <c r="B98" s="46"/>
      <c r="C98" s="46"/>
      <c r="D98" s="46"/>
      <c r="E98" s="46"/>
      <c r="F98" s="181"/>
      <c r="G98" s="181"/>
    </row>
    <row r="99" spans="2:7" s="15" customFormat="1" ht="15.75">
      <c r="B99" s="46"/>
      <c r="C99" s="46"/>
      <c r="D99" s="46"/>
      <c r="E99" s="46"/>
      <c r="F99" s="181"/>
      <c r="G99" s="181"/>
    </row>
    <row r="100" spans="2:7" s="15" customFormat="1" ht="15.75">
      <c r="B100" s="46"/>
      <c r="C100" s="46"/>
      <c r="D100" s="46"/>
      <c r="E100" s="46"/>
      <c r="F100" s="181"/>
      <c r="G100" s="181"/>
    </row>
    <row r="101" spans="2:7" s="15" customFormat="1" ht="15.75">
      <c r="B101" s="46"/>
      <c r="C101" s="46"/>
      <c r="D101" s="46"/>
      <c r="E101" s="46"/>
      <c r="F101" s="181"/>
      <c r="G101" s="181"/>
    </row>
    <row r="102" spans="2:7" s="15" customFormat="1" ht="15.75">
      <c r="B102" s="46"/>
      <c r="C102" s="46"/>
      <c r="D102" s="46"/>
      <c r="E102" s="46"/>
      <c r="F102" s="181"/>
      <c r="G102" s="181"/>
    </row>
    <row r="103" spans="2:7" s="15" customFormat="1" ht="15.75">
      <c r="B103" s="46"/>
      <c r="C103" s="46"/>
      <c r="D103" s="46"/>
      <c r="E103" s="46"/>
      <c r="F103" s="181"/>
      <c r="G103" s="181"/>
    </row>
    <row r="104" spans="2:7" s="15" customFormat="1" ht="15.75">
      <c r="B104" s="46"/>
      <c r="C104" s="46"/>
      <c r="D104" s="46"/>
      <c r="E104" s="46"/>
      <c r="F104" s="181"/>
      <c r="G104" s="181"/>
    </row>
    <row r="105" spans="2:7" s="15" customFormat="1" ht="15.75">
      <c r="B105" s="46"/>
      <c r="C105" s="46"/>
      <c r="D105" s="46"/>
      <c r="E105" s="46"/>
      <c r="F105" s="181"/>
      <c r="G105" s="181"/>
    </row>
    <row r="106" spans="2:7" s="15" customFormat="1" ht="15.75">
      <c r="B106" s="46"/>
      <c r="C106" s="46"/>
      <c r="D106" s="46"/>
      <c r="E106" s="46"/>
      <c r="F106" s="181"/>
      <c r="G106" s="181"/>
    </row>
    <row r="107" spans="2:7" s="15" customFormat="1" ht="15.75">
      <c r="B107" s="46"/>
      <c r="C107" s="46"/>
      <c r="D107" s="46"/>
      <c r="E107" s="46"/>
      <c r="F107" s="181"/>
      <c r="G107" s="181"/>
    </row>
    <row r="108" spans="2:7" s="15" customFormat="1" ht="15.75">
      <c r="B108" s="46"/>
      <c r="C108" s="46"/>
      <c r="D108" s="46"/>
      <c r="E108" s="46"/>
      <c r="F108" s="181"/>
      <c r="G108" s="181"/>
    </row>
    <row r="109" spans="2:7" s="15" customFormat="1" ht="15.75">
      <c r="B109" s="46"/>
      <c r="C109" s="46"/>
      <c r="D109" s="46"/>
      <c r="E109" s="46"/>
      <c r="F109" s="181"/>
      <c r="G109" s="181"/>
    </row>
    <row r="110" spans="2:7" s="15" customFormat="1" ht="15.75">
      <c r="B110" s="46"/>
      <c r="C110" s="46"/>
      <c r="D110" s="46"/>
      <c r="E110" s="46"/>
      <c r="F110" s="181"/>
      <c r="G110" s="181"/>
    </row>
    <row r="111" spans="2:7" s="15" customFormat="1" ht="15.75">
      <c r="B111" s="46"/>
      <c r="C111" s="46"/>
      <c r="D111" s="46"/>
      <c r="E111" s="46"/>
      <c r="F111" s="181"/>
      <c r="G111" s="181"/>
    </row>
    <row r="112" spans="2:7" s="15" customFormat="1" ht="15.75">
      <c r="B112" s="46"/>
      <c r="C112" s="46"/>
      <c r="D112" s="46"/>
      <c r="E112" s="46"/>
      <c r="F112" s="181"/>
      <c r="G112" s="181"/>
    </row>
    <row r="113" spans="2:7" s="15" customFormat="1" ht="15.75">
      <c r="B113" s="46"/>
      <c r="C113" s="46"/>
      <c r="D113" s="46"/>
      <c r="E113" s="46"/>
      <c r="F113" s="181"/>
      <c r="G113" s="181"/>
    </row>
    <row r="114" spans="2:7" s="15" customFormat="1" ht="15.75">
      <c r="B114" s="46"/>
      <c r="C114" s="46"/>
      <c r="D114" s="46"/>
      <c r="E114" s="46"/>
      <c r="F114" s="181"/>
      <c r="G114" s="181"/>
    </row>
    <row r="115" spans="2:7" s="15" customFormat="1" ht="15.75">
      <c r="B115" s="46"/>
      <c r="C115" s="46"/>
      <c r="D115" s="46"/>
      <c r="E115" s="46"/>
      <c r="F115" s="181"/>
      <c r="G115" s="181"/>
    </row>
    <row r="116" spans="2:7" s="15" customFormat="1" ht="15.75">
      <c r="B116" s="46"/>
      <c r="C116" s="46"/>
      <c r="D116" s="46"/>
      <c r="E116" s="46"/>
      <c r="F116" s="181"/>
      <c r="G116" s="181"/>
    </row>
    <row r="117" spans="2:7" s="15" customFormat="1" ht="15.75">
      <c r="B117" s="46"/>
      <c r="C117" s="46"/>
      <c r="D117" s="46"/>
      <c r="E117" s="46"/>
      <c r="F117" s="181"/>
      <c r="G117" s="181"/>
    </row>
    <row r="118" spans="2:7" s="15" customFormat="1" ht="15.75">
      <c r="B118" s="46"/>
      <c r="C118" s="46"/>
      <c r="D118" s="46"/>
      <c r="E118" s="46"/>
      <c r="F118" s="181"/>
      <c r="G118" s="181"/>
    </row>
    <row r="119" spans="2:7" s="15" customFormat="1" ht="15.75">
      <c r="B119" s="46"/>
      <c r="C119" s="46"/>
      <c r="D119" s="46"/>
      <c r="E119" s="46"/>
      <c r="F119" s="181"/>
      <c r="G119" s="181"/>
    </row>
    <row r="120" spans="2:7" s="15" customFormat="1" ht="15.75">
      <c r="B120" s="46"/>
      <c r="C120" s="46"/>
      <c r="D120" s="46"/>
      <c r="E120" s="46"/>
      <c r="F120" s="181"/>
      <c r="G120" s="181"/>
    </row>
    <row r="121" spans="2:7" s="15" customFormat="1" ht="15.75">
      <c r="B121" s="46"/>
      <c r="C121" s="46"/>
      <c r="D121" s="46"/>
      <c r="E121" s="46"/>
      <c r="F121" s="181"/>
      <c r="G121" s="181"/>
    </row>
    <row r="122" spans="2:7" s="15" customFormat="1" ht="15.75">
      <c r="B122" s="46"/>
      <c r="C122" s="46"/>
      <c r="D122" s="46"/>
      <c r="E122" s="46"/>
      <c r="F122" s="181"/>
      <c r="G122" s="181"/>
    </row>
    <row r="123" spans="2:7" s="15" customFormat="1" ht="15.75">
      <c r="B123" s="46"/>
      <c r="C123" s="46"/>
      <c r="D123" s="46"/>
      <c r="E123" s="46"/>
      <c r="F123" s="181"/>
      <c r="G123" s="181"/>
    </row>
    <row r="124" spans="2:7" s="15" customFormat="1" ht="15.75">
      <c r="B124" s="46"/>
      <c r="C124" s="46"/>
      <c r="D124" s="46"/>
      <c r="E124" s="46"/>
      <c r="F124" s="181"/>
      <c r="G124" s="181"/>
    </row>
    <row r="125" spans="2:7" s="15" customFormat="1" ht="15.75">
      <c r="B125" s="46"/>
      <c r="C125" s="46"/>
      <c r="D125" s="46"/>
      <c r="E125" s="46"/>
      <c r="F125" s="181"/>
      <c r="G125" s="181"/>
    </row>
    <row r="126" spans="2:7" s="15" customFormat="1" ht="15.75">
      <c r="B126" s="46"/>
      <c r="C126" s="46"/>
      <c r="D126" s="46"/>
      <c r="E126" s="46"/>
      <c r="F126" s="181"/>
      <c r="G126" s="181"/>
    </row>
    <row r="127" spans="2:7" s="15" customFormat="1" ht="15.75">
      <c r="B127" s="46"/>
      <c r="C127" s="46"/>
      <c r="D127" s="46"/>
      <c r="E127" s="46"/>
      <c r="F127" s="181"/>
      <c r="G127" s="181"/>
    </row>
    <row r="128" spans="2:7" s="15" customFormat="1" ht="15.75">
      <c r="B128" s="46"/>
      <c r="C128" s="46"/>
      <c r="D128" s="46"/>
      <c r="E128" s="46"/>
      <c r="F128" s="181"/>
      <c r="G128" s="181"/>
    </row>
    <row r="129" spans="2:7" s="15" customFormat="1" ht="15.75">
      <c r="B129" s="46"/>
      <c r="C129" s="46"/>
      <c r="D129" s="46"/>
      <c r="E129" s="46"/>
      <c r="F129" s="181"/>
      <c r="G129" s="181"/>
    </row>
    <row r="130" spans="2:7" s="15" customFormat="1" ht="15.75">
      <c r="B130" s="46"/>
      <c r="C130" s="46"/>
      <c r="D130" s="46"/>
      <c r="E130" s="46"/>
      <c r="F130" s="181"/>
      <c r="G130" s="181"/>
    </row>
    <row r="131" spans="2:7" s="15" customFormat="1" ht="15.75">
      <c r="B131" s="46"/>
      <c r="C131" s="46"/>
      <c r="D131" s="46"/>
      <c r="E131" s="46"/>
      <c r="F131" s="181"/>
      <c r="G131" s="181"/>
    </row>
    <row r="132" spans="2:7" s="15" customFormat="1" ht="15.75">
      <c r="B132" s="46"/>
      <c r="C132" s="46"/>
      <c r="D132" s="46"/>
      <c r="E132" s="46"/>
      <c r="F132" s="181"/>
      <c r="G132" s="181"/>
    </row>
    <row r="133" spans="2:7" s="15" customFormat="1" ht="15.75">
      <c r="B133" s="46"/>
      <c r="C133" s="46"/>
      <c r="D133" s="46"/>
      <c r="E133" s="46"/>
      <c r="F133" s="181"/>
      <c r="G133" s="181"/>
    </row>
    <row r="134" spans="2:7" s="15" customFormat="1" ht="15.75">
      <c r="B134" s="46"/>
      <c r="C134" s="46"/>
      <c r="D134" s="46"/>
      <c r="E134" s="46"/>
      <c r="F134" s="181"/>
      <c r="G134" s="181"/>
    </row>
    <row r="135" spans="2:7" s="15" customFormat="1" ht="15.75">
      <c r="B135" s="46"/>
      <c r="C135" s="46"/>
      <c r="D135" s="46"/>
      <c r="E135" s="46"/>
      <c r="F135" s="181"/>
      <c r="G135" s="181"/>
    </row>
    <row r="136" spans="2:7" s="15" customFormat="1" ht="15.75">
      <c r="B136" s="46"/>
      <c r="C136" s="46"/>
      <c r="D136" s="46"/>
      <c r="E136" s="46"/>
      <c r="F136" s="181"/>
      <c r="G136" s="181"/>
    </row>
    <row r="137" spans="2:7" s="15" customFormat="1" ht="15.75">
      <c r="B137" s="46"/>
      <c r="C137" s="46"/>
      <c r="D137" s="46"/>
      <c r="E137" s="46"/>
      <c r="F137" s="181"/>
      <c r="G137" s="181"/>
    </row>
    <row r="138" spans="2:7" s="15" customFormat="1" ht="15.75">
      <c r="B138" s="46"/>
      <c r="C138" s="46"/>
      <c r="D138" s="46"/>
      <c r="E138" s="46"/>
      <c r="F138" s="181"/>
      <c r="G138" s="181"/>
    </row>
    <row r="139" spans="2:7" s="15" customFormat="1" ht="15.75">
      <c r="B139" s="46"/>
      <c r="C139" s="46"/>
      <c r="D139" s="46"/>
      <c r="E139" s="46"/>
      <c r="F139" s="181"/>
      <c r="G139" s="181"/>
    </row>
    <row r="140" spans="2:7" s="15" customFormat="1" ht="15.75">
      <c r="B140" s="46"/>
      <c r="C140" s="46"/>
      <c r="D140" s="46"/>
      <c r="E140" s="46"/>
      <c r="F140" s="181"/>
      <c r="G140" s="181"/>
    </row>
    <row r="141" spans="2:7" s="15" customFormat="1" ht="15.75">
      <c r="B141" s="46"/>
      <c r="C141" s="46"/>
      <c r="D141" s="46"/>
      <c r="E141" s="46"/>
      <c r="F141" s="181"/>
      <c r="G141" s="181"/>
    </row>
    <row r="142" spans="2:7" s="15" customFormat="1" ht="15.75">
      <c r="B142" s="46"/>
      <c r="C142" s="46"/>
      <c r="D142" s="46"/>
      <c r="E142" s="46"/>
      <c r="F142" s="181"/>
      <c r="G142" s="181"/>
    </row>
    <row r="143" spans="2:7" s="15" customFormat="1" ht="15.75">
      <c r="B143" s="46"/>
      <c r="C143" s="46"/>
      <c r="D143" s="46"/>
      <c r="E143" s="46"/>
      <c r="F143" s="181"/>
      <c r="G143" s="181"/>
    </row>
    <row r="144" spans="2:7" s="15" customFormat="1" ht="15.75">
      <c r="B144" s="46"/>
      <c r="C144" s="46"/>
      <c r="D144" s="46"/>
      <c r="E144" s="46"/>
      <c r="F144" s="181"/>
      <c r="G144" s="181"/>
    </row>
    <row r="145" spans="2:7" s="15" customFormat="1" ht="15.75">
      <c r="B145" s="46"/>
      <c r="C145" s="46"/>
      <c r="D145" s="46"/>
      <c r="E145" s="46"/>
      <c r="F145" s="181"/>
      <c r="G145" s="181"/>
    </row>
    <row r="146" spans="2:7" s="15" customFormat="1" ht="15.75">
      <c r="B146" s="46"/>
      <c r="C146" s="46"/>
      <c r="D146" s="46"/>
      <c r="E146" s="46"/>
      <c r="F146" s="181"/>
      <c r="G146" s="181"/>
    </row>
    <row r="147" spans="2:7" s="15" customFormat="1" ht="15.75">
      <c r="B147" s="46"/>
      <c r="C147" s="46"/>
      <c r="D147" s="46"/>
      <c r="E147" s="46"/>
      <c r="F147" s="181"/>
      <c r="G147" s="181"/>
    </row>
    <row r="148" spans="2:7" s="15" customFormat="1" ht="15.75">
      <c r="B148" s="46"/>
      <c r="C148" s="46"/>
      <c r="D148" s="46"/>
      <c r="E148" s="46"/>
      <c r="F148" s="181"/>
      <c r="G148" s="181"/>
    </row>
    <row r="149" spans="2:7" s="15" customFormat="1" ht="15.75">
      <c r="B149" s="46"/>
      <c r="C149" s="46"/>
      <c r="D149" s="46"/>
      <c r="E149" s="46"/>
      <c r="F149" s="181"/>
      <c r="G149" s="181"/>
    </row>
    <row r="150" spans="2:7" s="15" customFormat="1" ht="15.75">
      <c r="B150" s="46"/>
      <c r="C150" s="46"/>
      <c r="D150" s="46"/>
      <c r="E150" s="46"/>
      <c r="F150" s="181"/>
      <c r="G150" s="181"/>
    </row>
    <row r="151" spans="2:7" s="15" customFormat="1" ht="15.75">
      <c r="B151" s="46"/>
      <c r="C151" s="46"/>
      <c r="D151" s="46"/>
      <c r="E151" s="46"/>
      <c r="F151" s="181"/>
      <c r="G151" s="181"/>
    </row>
    <row r="152" spans="2:7" s="15" customFormat="1" ht="15.75">
      <c r="B152" s="46"/>
      <c r="C152" s="46"/>
      <c r="D152" s="46"/>
      <c r="E152" s="46"/>
      <c r="F152" s="181"/>
      <c r="G152" s="181"/>
    </row>
    <row r="153" spans="2:7" s="15" customFormat="1" ht="15.75">
      <c r="B153" s="46"/>
      <c r="C153" s="46"/>
      <c r="D153" s="46"/>
      <c r="E153" s="46"/>
      <c r="F153" s="181"/>
      <c r="G153" s="181"/>
    </row>
    <row r="154" spans="2:7" s="15" customFormat="1" ht="15.75">
      <c r="B154" s="46"/>
      <c r="C154" s="46"/>
      <c r="D154" s="46"/>
      <c r="E154" s="46"/>
      <c r="F154" s="181"/>
      <c r="G154" s="181"/>
    </row>
    <row r="155" spans="2:7" s="15" customFormat="1" ht="15.75">
      <c r="B155" s="46"/>
      <c r="C155" s="46"/>
      <c r="D155" s="46"/>
      <c r="E155" s="46"/>
      <c r="F155" s="181"/>
      <c r="G155" s="181"/>
    </row>
    <row r="156" spans="2:7" s="15" customFormat="1" ht="15.75">
      <c r="B156" s="46"/>
      <c r="C156" s="46"/>
      <c r="D156" s="46"/>
      <c r="E156" s="46"/>
      <c r="F156" s="181"/>
      <c r="G156" s="181"/>
    </row>
    <row r="157" spans="2:7" s="15" customFormat="1" ht="15.75">
      <c r="B157" s="46"/>
      <c r="C157" s="46"/>
      <c r="D157" s="46"/>
      <c r="E157" s="46"/>
      <c r="F157" s="181"/>
      <c r="G157" s="181"/>
    </row>
    <row r="158" spans="2:7" s="15" customFormat="1" ht="15.75">
      <c r="B158" s="46"/>
      <c r="C158" s="46"/>
      <c r="D158" s="46"/>
      <c r="E158" s="46"/>
      <c r="F158" s="181"/>
      <c r="G158" s="181"/>
    </row>
    <row r="159" spans="2:7" s="15" customFormat="1" ht="15.75">
      <c r="B159" s="46"/>
      <c r="C159" s="46"/>
      <c r="D159" s="46"/>
      <c r="E159" s="46"/>
      <c r="F159" s="181"/>
      <c r="G159" s="181"/>
    </row>
    <row r="160" spans="2:7" s="15" customFormat="1" ht="15.75">
      <c r="B160" s="46"/>
      <c r="C160" s="46"/>
      <c r="D160" s="46"/>
      <c r="E160" s="46"/>
      <c r="F160" s="181"/>
      <c r="G160" s="181"/>
    </row>
    <row r="161" spans="2:7" s="15" customFormat="1" ht="15.75">
      <c r="B161" s="46"/>
      <c r="C161" s="46"/>
      <c r="D161" s="46"/>
      <c r="E161" s="46"/>
      <c r="F161" s="181"/>
      <c r="G161" s="181"/>
    </row>
    <row r="162" spans="2:7" s="15" customFormat="1" ht="15.75">
      <c r="B162" s="46"/>
      <c r="C162" s="46"/>
      <c r="D162" s="46"/>
      <c r="E162" s="46"/>
      <c r="F162" s="181"/>
      <c r="G162" s="181"/>
    </row>
    <row r="163" spans="2:7" s="15" customFormat="1" ht="15.75">
      <c r="B163" s="46"/>
      <c r="C163" s="46"/>
      <c r="D163" s="46"/>
      <c r="E163" s="46"/>
      <c r="F163" s="181"/>
      <c r="G163" s="181"/>
    </row>
    <row r="164" spans="2:7" s="15" customFormat="1" ht="15.75">
      <c r="B164" s="46"/>
      <c r="C164" s="46"/>
      <c r="D164" s="46"/>
      <c r="E164" s="46"/>
      <c r="F164" s="181"/>
      <c r="G164" s="181"/>
    </row>
    <row r="165" spans="2:7" s="15" customFormat="1" ht="15.75">
      <c r="B165" s="46"/>
      <c r="C165" s="46"/>
      <c r="D165" s="46"/>
      <c r="E165" s="46"/>
      <c r="F165" s="181"/>
      <c r="G165" s="181"/>
    </row>
    <row r="166" spans="2:7" s="15" customFormat="1" ht="15.75">
      <c r="B166" s="46"/>
      <c r="C166" s="46"/>
      <c r="D166" s="46"/>
      <c r="E166" s="46"/>
      <c r="F166" s="181"/>
      <c r="G166" s="181"/>
    </row>
    <row r="167" spans="2:7" s="15" customFormat="1" ht="15.75">
      <c r="B167" s="46"/>
      <c r="C167" s="46"/>
      <c r="D167" s="46"/>
      <c r="E167" s="46"/>
      <c r="F167" s="181"/>
      <c r="G167" s="181"/>
    </row>
    <row r="168" spans="2:7" s="15" customFormat="1" ht="15.75">
      <c r="B168" s="46"/>
      <c r="C168" s="46"/>
      <c r="D168" s="46"/>
      <c r="E168" s="46"/>
      <c r="F168" s="181"/>
      <c r="G168" s="181"/>
    </row>
    <row r="169" spans="2:7" s="15" customFormat="1" ht="15.75">
      <c r="B169" s="46"/>
      <c r="C169" s="46"/>
      <c r="D169" s="46"/>
      <c r="E169" s="46"/>
      <c r="F169" s="181"/>
      <c r="G169" s="181"/>
    </row>
    <row r="170" spans="2:7" s="15" customFormat="1" ht="15.75">
      <c r="B170" s="46"/>
      <c r="C170" s="46"/>
      <c r="D170" s="46"/>
      <c r="E170" s="46"/>
      <c r="F170" s="181"/>
      <c r="G170" s="181"/>
    </row>
    <row r="171" spans="2:7" s="15" customFormat="1" ht="15.75">
      <c r="B171" s="46"/>
      <c r="C171" s="46"/>
      <c r="D171" s="46"/>
      <c r="E171" s="46"/>
      <c r="F171" s="181"/>
      <c r="G171" s="181"/>
    </row>
    <row r="172" spans="2:7" s="15" customFormat="1" ht="15.75">
      <c r="B172" s="46"/>
      <c r="C172" s="46"/>
      <c r="D172" s="46"/>
      <c r="E172" s="46"/>
      <c r="F172" s="181"/>
      <c r="G172" s="181"/>
    </row>
    <row r="173" spans="2:7" s="15" customFormat="1" ht="15.75">
      <c r="B173" s="46"/>
      <c r="C173" s="46"/>
      <c r="D173" s="46"/>
      <c r="E173" s="46"/>
      <c r="F173" s="181"/>
      <c r="G173" s="181"/>
    </row>
    <row r="174" spans="2:7" s="15" customFormat="1" ht="15.75">
      <c r="B174" s="46"/>
      <c r="C174" s="46"/>
      <c r="D174" s="46"/>
      <c r="E174" s="46"/>
      <c r="F174" s="181"/>
      <c r="G174" s="181"/>
    </row>
    <row r="175" spans="2:7" s="15" customFormat="1" ht="15.75">
      <c r="B175" s="46"/>
      <c r="C175" s="46"/>
      <c r="D175" s="46"/>
      <c r="E175" s="46"/>
      <c r="F175" s="181"/>
      <c r="G175" s="181"/>
    </row>
    <row r="176" spans="2:7" s="15" customFormat="1" ht="15.75">
      <c r="B176" s="46"/>
      <c r="C176" s="46"/>
      <c r="D176" s="46"/>
      <c r="E176" s="46"/>
      <c r="F176" s="181"/>
      <c r="G176" s="181"/>
    </row>
    <row r="177" spans="2:7" s="15" customFormat="1" ht="15.75">
      <c r="B177" s="46"/>
      <c r="C177" s="46"/>
      <c r="D177" s="46"/>
      <c r="E177" s="46"/>
      <c r="F177" s="181"/>
      <c r="G177" s="181"/>
    </row>
    <row r="178" spans="2:7" s="15" customFormat="1" ht="15.75">
      <c r="B178" s="46"/>
      <c r="C178" s="46"/>
      <c r="D178" s="46"/>
      <c r="E178" s="46"/>
      <c r="F178" s="181"/>
      <c r="G178" s="181"/>
    </row>
    <row r="179" spans="2:7" s="15" customFormat="1" ht="15.75">
      <c r="B179" s="46"/>
      <c r="C179" s="46"/>
      <c r="D179" s="46"/>
      <c r="E179" s="46"/>
      <c r="F179" s="181"/>
      <c r="G179" s="181"/>
    </row>
    <row r="180" spans="2:7" s="15" customFormat="1" ht="15.75">
      <c r="B180" s="46"/>
      <c r="C180" s="46"/>
      <c r="D180" s="46"/>
      <c r="E180" s="46"/>
      <c r="F180" s="181"/>
      <c r="G180" s="181"/>
    </row>
    <row r="181" spans="2:7" s="15" customFormat="1" ht="15.75">
      <c r="B181" s="46"/>
      <c r="C181" s="46"/>
      <c r="D181" s="46"/>
      <c r="E181" s="46"/>
      <c r="F181" s="181"/>
      <c r="G181" s="181"/>
    </row>
    <row r="182" spans="2:7" s="15" customFormat="1" ht="15.75">
      <c r="B182" s="46"/>
      <c r="C182" s="46"/>
      <c r="D182" s="46"/>
      <c r="E182" s="46"/>
      <c r="F182" s="181"/>
      <c r="G182" s="181"/>
    </row>
    <row r="183" spans="2:7" s="15" customFormat="1" ht="15.75">
      <c r="B183" s="46"/>
      <c r="C183" s="46"/>
      <c r="D183" s="46"/>
      <c r="E183" s="46"/>
      <c r="F183" s="181"/>
      <c r="G183" s="181"/>
    </row>
    <row r="184" spans="2:7" s="15" customFormat="1" ht="15.75">
      <c r="B184" s="46"/>
      <c r="C184" s="46"/>
      <c r="D184" s="46"/>
      <c r="E184" s="46"/>
      <c r="F184" s="181"/>
      <c r="G184" s="181"/>
    </row>
    <row r="185" spans="2:7" s="15" customFormat="1" ht="15.75">
      <c r="B185" s="46"/>
      <c r="C185" s="46"/>
      <c r="D185" s="46"/>
      <c r="E185" s="46"/>
      <c r="F185" s="181"/>
      <c r="G185" s="181"/>
    </row>
    <row r="186" spans="2:7" s="15" customFormat="1" ht="15.75">
      <c r="B186" s="46"/>
      <c r="C186" s="46"/>
      <c r="D186" s="46"/>
      <c r="E186" s="46"/>
      <c r="F186" s="181"/>
      <c r="G186" s="181"/>
    </row>
    <row r="187" spans="2:7" s="15" customFormat="1" ht="15.75">
      <c r="B187" s="46"/>
      <c r="C187" s="46"/>
      <c r="D187" s="46"/>
      <c r="E187" s="46"/>
      <c r="F187" s="181"/>
      <c r="G187" s="181"/>
    </row>
    <row r="188" spans="2:7" s="15" customFormat="1" ht="15.75">
      <c r="B188" s="46"/>
      <c r="C188" s="46"/>
      <c r="D188" s="46"/>
      <c r="E188" s="46"/>
      <c r="F188" s="181"/>
      <c r="G188" s="181"/>
    </row>
    <row r="189" spans="2:7" s="15" customFormat="1" ht="15.75">
      <c r="B189" s="46"/>
      <c r="C189" s="46"/>
      <c r="D189" s="46"/>
      <c r="E189" s="46"/>
      <c r="F189" s="181"/>
      <c r="G189" s="181"/>
    </row>
    <row r="190" spans="2:7" s="15" customFormat="1" ht="15.75">
      <c r="B190" s="46"/>
      <c r="C190" s="46"/>
      <c r="D190" s="46"/>
      <c r="E190" s="46"/>
      <c r="F190" s="181"/>
      <c r="G190" s="181"/>
    </row>
    <row r="191" spans="2:7" s="15" customFormat="1" ht="15.75">
      <c r="B191" s="46"/>
      <c r="C191" s="46"/>
      <c r="D191" s="46"/>
      <c r="E191" s="46"/>
      <c r="F191" s="181"/>
      <c r="G191" s="181"/>
    </row>
    <row r="192" spans="2:7" s="15" customFormat="1" ht="15.75">
      <c r="B192" s="46"/>
      <c r="C192" s="46"/>
      <c r="D192" s="46"/>
      <c r="E192" s="46"/>
      <c r="F192" s="181"/>
      <c r="G192" s="181"/>
    </row>
    <row r="193" spans="2:7" s="15" customFormat="1" ht="15.75">
      <c r="B193" s="46"/>
      <c r="C193" s="46"/>
      <c r="D193" s="46"/>
      <c r="E193" s="46"/>
      <c r="F193" s="181"/>
      <c r="G193" s="181"/>
    </row>
    <row r="194" spans="2:7" s="15" customFormat="1" ht="15.75">
      <c r="B194" s="46"/>
      <c r="C194" s="46"/>
      <c r="D194" s="46"/>
      <c r="E194" s="46"/>
      <c r="F194" s="181"/>
      <c r="G194" s="181"/>
    </row>
    <row r="195" spans="2:7" s="15" customFormat="1" ht="15.75">
      <c r="B195" s="46"/>
      <c r="C195" s="46"/>
      <c r="D195" s="46"/>
      <c r="E195" s="46"/>
      <c r="F195" s="181"/>
      <c r="G195" s="181"/>
    </row>
  </sheetData>
  <sheetProtection selectLockedCells="1" selectUnlockedCells="1"/>
  <mergeCells count="16">
    <mergeCell ref="A2:F2"/>
    <mergeCell ref="A7:E8"/>
    <mergeCell ref="A3:F3"/>
    <mergeCell ref="A4:F4"/>
    <mergeCell ref="A5:F5"/>
    <mergeCell ref="F7:G7"/>
    <mergeCell ref="A1:F1"/>
    <mergeCell ref="C66:E66"/>
    <mergeCell ref="A9:D9"/>
    <mergeCell ref="C24:D24"/>
    <mergeCell ref="C65:E65"/>
    <mergeCell ref="C19:E19"/>
    <mergeCell ref="C37:E37"/>
    <mergeCell ref="C20:E20"/>
    <mergeCell ref="C22:E22"/>
    <mergeCell ref="C21:E21"/>
  </mergeCells>
  <printOptions headings="1" horizontalCentered="1"/>
  <pageMargins left="0.1701388888888889" right="0.39375" top="0.27569444444444446" bottom="0.5118055555555555" header="0.5118055555555555" footer="0.5118055555555555"/>
  <pageSetup horizontalDpi="600" verticalDpi="600" orientation="portrait" paperSize="9" scale="79" r:id="rId1"/>
  <headerFooter alignWithMargins="0">
    <oddFooter>&amp;C&amp;P.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22"/>
  <sheetViews>
    <sheetView workbookViewId="0" topLeftCell="A1">
      <selection activeCell="B1" sqref="B1"/>
    </sheetView>
  </sheetViews>
  <sheetFormatPr defaultColWidth="9.140625" defaultRowHeight="12.75"/>
  <cols>
    <col min="1" max="1" width="4.140625" style="141" customWidth="1"/>
    <col min="6" max="6" width="7.8515625" style="0" customWidth="1"/>
    <col min="7" max="7" width="6.28125" style="0" customWidth="1"/>
    <col min="8" max="8" width="1.57421875" style="0" customWidth="1"/>
    <col min="9" max="9" width="7.140625" style="111" customWidth="1"/>
    <col min="10" max="10" width="8.7109375" style="111" customWidth="1"/>
  </cols>
  <sheetData>
    <row r="1" spans="2:10" ht="12.75">
      <c r="B1" t="s">
        <v>506</v>
      </c>
      <c r="D1" s="49"/>
      <c r="F1" s="49"/>
      <c r="G1" s="49"/>
      <c r="H1" s="49"/>
      <c r="I1" s="144"/>
      <c r="J1" s="144"/>
    </row>
    <row r="2" spans="2:10" ht="13.5" thickBot="1">
      <c r="B2" t="s">
        <v>434</v>
      </c>
      <c r="C2" s="49"/>
      <c r="D2" s="49"/>
      <c r="E2" s="49"/>
      <c r="F2" s="49"/>
      <c r="G2" s="49"/>
      <c r="H2" s="49"/>
      <c r="I2" s="144"/>
      <c r="J2" s="144"/>
    </row>
    <row r="3" spans="3:10" ht="29.25" customHeight="1">
      <c r="C3" s="49"/>
      <c r="D3" s="49"/>
      <c r="E3" s="49"/>
      <c r="F3" s="49"/>
      <c r="G3" s="49"/>
      <c r="H3" s="49"/>
      <c r="I3" s="208" t="s">
        <v>441</v>
      </c>
      <c r="J3" s="209"/>
    </row>
    <row r="4" spans="3:10" ht="31.5" customHeight="1">
      <c r="C4" s="49"/>
      <c r="D4" s="49"/>
      <c r="E4" s="49"/>
      <c r="F4" s="49"/>
      <c r="G4" s="49"/>
      <c r="H4" s="49"/>
      <c r="I4" s="145" t="s">
        <v>442</v>
      </c>
      <c r="J4" s="145" t="s">
        <v>443</v>
      </c>
    </row>
    <row r="5" spans="1:10" s="64" customFormat="1" ht="12.75">
      <c r="A5" s="66" t="s">
        <v>139</v>
      </c>
      <c r="B5" s="66" t="s">
        <v>140</v>
      </c>
      <c r="C5" s="66"/>
      <c r="D5" s="66"/>
      <c r="E5" s="66"/>
      <c r="F5" s="66"/>
      <c r="G5" s="66"/>
      <c r="I5" s="117"/>
      <c r="J5" s="117"/>
    </row>
    <row r="6" spans="2:10" ht="12.75">
      <c r="B6" s="141"/>
      <c r="C6" s="141"/>
      <c r="D6" s="141"/>
      <c r="E6" s="141"/>
      <c r="F6" s="141"/>
      <c r="G6" s="141"/>
      <c r="H6" s="49"/>
      <c r="I6" s="182"/>
      <c r="J6" s="144"/>
    </row>
    <row r="7" spans="1:10" s="64" customFormat="1" ht="12.75">
      <c r="A7" s="65" t="s">
        <v>141</v>
      </c>
      <c r="B7" s="66" t="s">
        <v>446</v>
      </c>
      <c r="C7" s="66"/>
      <c r="D7" s="66"/>
      <c r="E7" s="66"/>
      <c r="F7" s="66"/>
      <c r="G7" s="66"/>
      <c r="I7" s="117"/>
      <c r="J7" s="117"/>
    </row>
    <row r="8" spans="1:10" ht="12.75">
      <c r="A8" s="142" t="s">
        <v>447</v>
      </c>
      <c r="B8" s="141" t="s">
        <v>448</v>
      </c>
      <c r="C8" s="141"/>
      <c r="D8" s="141"/>
      <c r="E8" s="141"/>
      <c r="F8" s="141"/>
      <c r="G8" s="141"/>
      <c r="H8" s="49"/>
      <c r="I8" s="144">
        <v>0</v>
      </c>
      <c r="J8" s="144">
        <v>2018</v>
      </c>
    </row>
    <row r="9" spans="1:10" ht="12.75">
      <c r="A9" s="142" t="s">
        <v>142</v>
      </c>
      <c r="B9" s="141" t="s">
        <v>449</v>
      </c>
      <c r="C9" s="141"/>
      <c r="D9" s="141"/>
      <c r="E9" s="141"/>
      <c r="F9" s="141"/>
      <c r="G9" s="141"/>
      <c r="H9" s="49"/>
      <c r="I9" s="144">
        <v>0</v>
      </c>
      <c r="J9" s="144">
        <v>0</v>
      </c>
    </row>
    <row r="10" spans="1:10" ht="12.75">
      <c r="A10" s="142" t="s">
        <v>143</v>
      </c>
      <c r="B10" s="142" t="s">
        <v>144</v>
      </c>
      <c r="C10" s="142"/>
      <c r="D10" s="142"/>
      <c r="E10" s="142"/>
      <c r="F10" s="142"/>
      <c r="G10" s="142"/>
      <c r="H10" s="63"/>
      <c r="I10" s="144">
        <f>SUM(I8:I9)</f>
        <v>0</v>
      </c>
      <c r="J10" s="144">
        <f>SUM(J8:J9)</f>
        <v>2018</v>
      </c>
    </row>
    <row r="11" spans="1:10" ht="12.75">
      <c r="A11" s="142"/>
      <c r="B11" s="141"/>
      <c r="C11" s="141"/>
      <c r="D11" s="141"/>
      <c r="E11" s="141"/>
      <c r="F11" s="141"/>
      <c r="G11" s="141"/>
      <c r="H11" s="49"/>
      <c r="I11" s="144"/>
      <c r="J11" s="144"/>
    </row>
    <row r="12" spans="1:10" s="64" customFormat="1" ht="12.75">
      <c r="A12" s="65" t="s">
        <v>145</v>
      </c>
      <c r="B12" s="66" t="s">
        <v>380</v>
      </c>
      <c r="C12" s="66"/>
      <c r="D12" s="66"/>
      <c r="E12" s="66"/>
      <c r="F12" s="66"/>
      <c r="G12" s="66"/>
      <c r="I12" s="117"/>
      <c r="J12" s="117"/>
    </row>
    <row r="13" spans="1:10" ht="12.75">
      <c r="A13" s="142" t="s">
        <v>146</v>
      </c>
      <c r="B13" s="141" t="s">
        <v>381</v>
      </c>
      <c r="C13" s="141"/>
      <c r="D13" s="141"/>
      <c r="E13" s="141"/>
      <c r="F13" s="141"/>
      <c r="G13" s="141"/>
      <c r="H13" s="49"/>
      <c r="I13" s="144">
        <v>2000</v>
      </c>
      <c r="J13" s="144">
        <v>2000</v>
      </c>
    </row>
    <row r="14" spans="1:10" ht="12.75">
      <c r="A14" s="142" t="s">
        <v>147</v>
      </c>
      <c r="B14" s="141" t="s">
        <v>382</v>
      </c>
      <c r="C14" s="141"/>
      <c r="D14" s="141"/>
      <c r="E14" s="141"/>
      <c r="F14" s="141"/>
      <c r="G14" s="141"/>
      <c r="H14" s="49"/>
      <c r="I14" s="144">
        <v>540</v>
      </c>
      <c r="J14" s="144">
        <v>540</v>
      </c>
    </row>
    <row r="15" spans="1:10" ht="12.75">
      <c r="A15" s="142" t="s">
        <v>383</v>
      </c>
      <c r="B15" s="141" t="s">
        <v>144</v>
      </c>
      <c r="C15" s="141"/>
      <c r="D15" s="141"/>
      <c r="E15" s="141"/>
      <c r="F15" s="141"/>
      <c r="G15" s="141"/>
      <c r="H15" s="49"/>
      <c r="I15" s="144">
        <f>SUM(I13:I14)</f>
        <v>2540</v>
      </c>
      <c r="J15" s="144">
        <f>SUM(J13:J14)</f>
        <v>2540</v>
      </c>
    </row>
    <row r="16" spans="1:10" ht="12.75">
      <c r="A16" s="142"/>
      <c r="B16" s="141"/>
      <c r="C16" s="141"/>
      <c r="D16" s="141"/>
      <c r="E16" s="141"/>
      <c r="F16" s="141"/>
      <c r="G16" s="141"/>
      <c r="H16" s="49"/>
      <c r="I16" s="144"/>
      <c r="J16" s="144"/>
    </row>
    <row r="17" spans="1:10" s="64" customFormat="1" ht="12.75">
      <c r="A17" s="65" t="s">
        <v>148</v>
      </c>
      <c r="B17" s="66" t="s">
        <v>258</v>
      </c>
      <c r="C17" s="66"/>
      <c r="D17" s="66"/>
      <c r="E17" s="66"/>
      <c r="F17" s="66"/>
      <c r="G17" s="66"/>
      <c r="I17" s="117"/>
      <c r="J17" s="117"/>
    </row>
    <row r="18" spans="1:10" ht="12.75">
      <c r="A18" s="142" t="s">
        <v>149</v>
      </c>
      <c r="B18" s="141" t="s">
        <v>150</v>
      </c>
      <c r="C18" s="141"/>
      <c r="D18" s="141"/>
      <c r="E18" s="141"/>
      <c r="F18" s="141"/>
      <c r="G18" s="141"/>
      <c r="H18" s="49"/>
      <c r="I18" s="144">
        <v>0</v>
      </c>
      <c r="J18" s="144">
        <v>330</v>
      </c>
    </row>
    <row r="19" spans="1:10" ht="12.75">
      <c r="A19" s="142" t="s">
        <v>151</v>
      </c>
      <c r="B19" s="141" t="s">
        <v>375</v>
      </c>
      <c r="C19" s="141"/>
      <c r="D19" s="141"/>
      <c r="E19" s="141"/>
      <c r="F19" s="141"/>
      <c r="G19" s="141"/>
      <c r="H19" s="49"/>
      <c r="I19" s="144">
        <v>100</v>
      </c>
      <c r="J19" s="144">
        <v>100</v>
      </c>
    </row>
    <row r="20" spans="1:10" ht="12.75">
      <c r="A20" s="142" t="s">
        <v>152</v>
      </c>
      <c r="B20" s="141" t="s">
        <v>275</v>
      </c>
      <c r="C20" s="141"/>
      <c r="D20" s="141"/>
      <c r="E20" s="141"/>
      <c r="F20" s="141"/>
      <c r="G20" s="141"/>
      <c r="H20" s="49"/>
      <c r="I20" s="144">
        <v>9000</v>
      </c>
      <c r="J20" s="144">
        <v>9000</v>
      </c>
    </row>
    <row r="21" spans="1:10" ht="12.75">
      <c r="A21" s="142" t="s">
        <v>153</v>
      </c>
      <c r="B21" s="141" t="s">
        <v>154</v>
      </c>
      <c r="C21" s="141"/>
      <c r="D21" s="141"/>
      <c r="E21" s="141"/>
      <c r="F21" s="141"/>
      <c r="G21" s="141"/>
      <c r="H21" s="49"/>
      <c r="I21" s="144">
        <v>109515</v>
      </c>
      <c r="J21" s="144">
        <v>105916</v>
      </c>
    </row>
    <row r="22" spans="1:10" ht="12.75">
      <c r="A22" s="142" t="s">
        <v>155</v>
      </c>
      <c r="B22" s="141" t="s">
        <v>384</v>
      </c>
      <c r="C22" s="141"/>
      <c r="D22" s="141"/>
      <c r="E22" s="141"/>
      <c r="F22" s="141"/>
      <c r="G22" s="141"/>
      <c r="H22" s="49"/>
      <c r="I22" s="144">
        <v>2000</v>
      </c>
      <c r="J22" s="144">
        <v>2000</v>
      </c>
    </row>
    <row r="23" spans="1:10" ht="12.75">
      <c r="A23" s="142" t="s">
        <v>385</v>
      </c>
      <c r="B23" s="141" t="s">
        <v>23</v>
      </c>
      <c r="C23" s="141"/>
      <c r="D23" s="141"/>
      <c r="E23" s="141"/>
      <c r="F23" s="141"/>
      <c r="G23" s="141"/>
      <c r="H23" s="49"/>
      <c r="I23" s="144">
        <v>3000</v>
      </c>
      <c r="J23" s="144">
        <v>3000</v>
      </c>
    </row>
    <row r="24" spans="1:10" ht="12.75">
      <c r="A24" s="142" t="s">
        <v>386</v>
      </c>
      <c r="B24" s="141" t="s">
        <v>387</v>
      </c>
      <c r="C24" s="141"/>
      <c r="D24" s="141"/>
      <c r="E24" s="141"/>
      <c r="F24" s="141"/>
      <c r="G24" s="141"/>
      <c r="H24" s="49"/>
      <c r="I24" s="144">
        <v>1000</v>
      </c>
      <c r="J24" s="144">
        <v>1000</v>
      </c>
    </row>
    <row r="25" spans="1:10" ht="12.75">
      <c r="A25" s="142" t="s">
        <v>388</v>
      </c>
      <c r="B25" s="141" t="s">
        <v>393</v>
      </c>
      <c r="C25" s="141"/>
      <c r="D25" s="141"/>
      <c r="E25" s="141"/>
      <c r="F25" s="141"/>
      <c r="G25" s="141"/>
      <c r="H25" s="49"/>
      <c r="I25" s="144">
        <v>896</v>
      </c>
      <c r="J25" s="144">
        <v>896</v>
      </c>
    </row>
    <row r="26" spans="1:10" ht="12.75">
      <c r="A26" s="142" t="s">
        <v>392</v>
      </c>
      <c r="B26" s="141" t="s">
        <v>395</v>
      </c>
      <c r="C26" s="141"/>
      <c r="D26" s="141"/>
      <c r="E26" s="141"/>
      <c r="F26" s="141"/>
      <c r="G26" s="141"/>
      <c r="H26" s="49"/>
      <c r="I26" s="144">
        <v>6907</v>
      </c>
      <c r="J26" s="144">
        <v>6907</v>
      </c>
    </row>
    <row r="27" spans="1:10" ht="12.75">
      <c r="A27" s="142" t="s">
        <v>394</v>
      </c>
      <c r="B27" s="141" t="s">
        <v>397</v>
      </c>
      <c r="C27" s="141"/>
      <c r="D27" s="141"/>
      <c r="E27" s="141"/>
      <c r="F27" s="141"/>
      <c r="G27" s="141"/>
      <c r="H27" s="49"/>
      <c r="I27" s="144">
        <v>300</v>
      </c>
      <c r="J27" s="144">
        <v>0</v>
      </c>
    </row>
    <row r="28" spans="1:10" ht="12.75">
      <c r="A28" s="142" t="s">
        <v>396</v>
      </c>
      <c r="B28" s="141" t="s">
        <v>490</v>
      </c>
      <c r="C28" s="141"/>
      <c r="D28" s="141"/>
      <c r="E28" s="141"/>
      <c r="F28" s="141"/>
      <c r="G28" s="141"/>
      <c r="H28" s="49"/>
      <c r="I28" s="144">
        <v>0</v>
      </c>
      <c r="J28" s="144">
        <v>0</v>
      </c>
    </row>
    <row r="29" spans="1:10" ht="12.75">
      <c r="A29" s="142" t="s">
        <v>396</v>
      </c>
      <c r="B29" s="141" t="s">
        <v>144</v>
      </c>
      <c r="C29" s="141"/>
      <c r="D29" s="141"/>
      <c r="E29" s="141"/>
      <c r="F29" s="141"/>
      <c r="G29" s="141"/>
      <c r="H29" s="49"/>
      <c r="I29" s="144">
        <f>SUM(I18:I28)</f>
        <v>132718</v>
      </c>
      <c r="J29" s="144">
        <f>SUM(J18:J28)</f>
        <v>129149</v>
      </c>
    </row>
    <row r="30" spans="1:10" ht="12.75">
      <c r="A30" s="142"/>
      <c r="B30" s="141"/>
      <c r="C30" s="141"/>
      <c r="D30" s="141"/>
      <c r="E30" s="141"/>
      <c r="F30" s="141"/>
      <c r="G30" s="141"/>
      <c r="H30" s="49"/>
      <c r="I30" s="144"/>
      <c r="J30" s="144"/>
    </row>
    <row r="31" spans="1:10" s="64" customFormat="1" ht="12.75">
      <c r="A31" s="65" t="s">
        <v>156</v>
      </c>
      <c r="B31" s="66" t="s">
        <v>157</v>
      </c>
      <c r="C31" s="66"/>
      <c r="D31" s="66"/>
      <c r="E31" s="66"/>
      <c r="F31" s="66"/>
      <c r="G31" s="66"/>
      <c r="I31" s="117"/>
      <c r="J31" s="117"/>
    </row>
    <row r="32" spans="1:10" ht="12.75">
      <c r="A32" s="142" t="s">
        <v>158</v>
      </c>
      <c r="B32" s="141" t="s">
        <v>28</v>
      </c>
      <c r="C32" s="141"/>
      <c r="D32" s="141"/>
      <c r="E32" s="141"/>
      <c r="F32" s="141"/>
      <c r="G32" s="141"/>
      <c r="H32" s="49"/>
      <c r="I32" s="144">
        <v>30000</v>
      </c>
      <c r="J32" s="144">
        <v>30000</v>
      </c>
    </row>
    <row r="33" spans="1:10" ht="12.75">
      <c r="A33" s="142" t="s">
        <v>159</v>
      </c>
      <c r="B33" s="141" t="s">
        <v>160</v>
      </c>
      <c r="C33" s="141"/>
      <c r="D33" s="141"/>
      <c r="E33" s="141"/>
      <c r="F33" s="141"/>
      <c r="G33" s="141"/>
      <c r="H33" s="49"/>
      <c r="I33" s="144">
        <v>800</v>
      </c>
      <c r="J33" s="144">
        <v>800</v>
      </c>
    </row>
    <row r="34" spans="1:10" ht="12.75">
      <c r="A34" s="142" t="s">
        <v>161</v>
      </c>
      <c r="B34" s="141" t="s">
        <v>163</v>
      </c>
      <c r="C34" s="141"/>
      <c r="D34" s="141"/>
      <c r="E34" s="141"/>
      <c r="F34" s="141"/>
      <c r="G34" s="141"/>
      <c r="H34" s="49"/>
      <c r="I34" s="144">
        <v>1500</v>
      </c>
      <c r="J34" s="144">
        <v>1500</v>
      </c>
    </row>
    <row r="35" spans="1:10" ht="12.75">
      <c r="A35" s="142" t="s">
        <v>162</v>
      </c>
      <c r="B35" s="141" t="s">
        <v>29</v>
      </c>
      <c r="C35" s="141"/>
      <c r="D35" s="141"/>
      <c r="E35" s="141"/>
      <c r="F35" s="141"/>
      <c r="G35" s="141"/>
      <c r="H35" s="49"/>
      <c r="I35" s="144">
        <v>7000</v>
      </c>
      <c r="J35" s="144">
        <v>7000</v>
      </c>
    </row>
    <row r="36" spans="1:10" ht="12.75">
      <c r="A36" s="142" t="s">
        <v>164</v>
      </c>
      <c r="B36" s="141" t="s">
        <v>31</v>
      </c>
      <c r="C36" s="141"/>
      <c r="D36" s="141"/>
      <c r="E36" s="141"/>
      <c r="F36" s="141"/>
      <c r="G36" s="141"/>
      <c r="H36" s="49"/>
      <c r="I36" s="144">
        <v>2400</v>
      </c>
      <c r="J36" s="144">
        <v>2400</v>
      </c>
    </row>
    <row r="37" spans="1:10" ht="12.75">
      <c r="A37" s="142" t="s">
        <v>165</v>
      </c>
      <c r="B37" s="141" t="s">
        <v>167</v>
      </c>
      <c r="C37" s="141"/>
      <c r="D37" s="141"/>
      <c r="E37" s="141"/>
      <c r="F37" s="141"/>
      <c r="G37" s="141"/>
      <c r="H37" s="49"/>
      <c r="I37" s="144">
        <v>200</v>
      </c>
      <c r="J37" s="144">
        <v>200</v>
      </c>
    </row>
    <row r="38" spans="1:10" ht="12.75">
      <c r="A38" s="142" t="s">
        <v>166</v>
      </c>
      <c r="B38" s="141" t="s">
        <v>371</v>
      </c>
      <c r="C38" s="141"/>
      <c r="D38" s="141"/>
      <c r="E38" s="141"/>
      <c r="F38" s="141"/>
      <c r="G38" s="141"/>
      <c r="H38" s="49"/>
      <c r="I38" s="144">
        <v>500</v>
      </c>
      <c r="J38" s="144">
        <v>500</v>
      </c>
    </row>
    <row r="39" spans="1:10" ht="12.75">
      <c r="A39" s="142" t="s">
        <v>168</v>
      </c>
      <c r="B39" s="141" t="s">
        <v>451</v>
      </c>
      <c r="C39" s="141"/>
      <c r="D39" s="141"/>
      <c r="E39" s="141"/>
      <c r="F39" s="141"/>
      <c r="G39" s="141"/>
      <c r="H39" s="49"/>
      <c r="I39" s="144">
        <v>0</v>
      </c>
      <c r="J39" s="144">
        <v>0</v>
      </c>
    </row>
    <row r="40" spans="1:10" ht="12.75">
      <c r="A40" s="142" t="s">
        <v>450</v>
      </c>
      <c r="B40" s="141" t="s">
        <v>144</v>
      </c>
      <c r="C40" s="141"/>
      <c r="D40" s="141"/>
      <c r="E40" s="141"/>
      <c r="F40" s="141"/>
      <c r="G40" s="141"/>
      <c r="H40" s="49"/>
      <c r="I40" s="144">
        <f>SUM(I32:I39)</f>
        <v>42400</v>
      </c>
      <c r="J40" s="144">
        <f>SUM(J32:J39)</f>
        <v>42400</v>
      </c>
    </row>
    <row r="41" spans="1:10" ht="12.75">
      <c r="A41" s="142"/>
      <c r="B41" s="141"/>
      <c r="C41" s="141"/>
      <c r="D41" s="141"/>
      <c r="E41" s="141"/>
      <c r="F41" s="141"/>
      <c r="G41" s="141"/>
      <c r="H41" s="49"/>
      <c r="I41" s="144"/>
      <c r="J41" s="144"/>
    </row>
    <row r="42" spans="1:10" s="64" customFormat="1" ht="12.75">
      <c r="A42" s="65" t="s">
        <v>169</v>
      </c>
      <c r="B42" s="66" t="s">
        <v>170</v>
      </c>
      <c r="C42" s="66"/>
      <c r="D42" s="66"/>
      <c r="E42" s="66"/>
      <c r="F42" s="66"/>
      <c r="G42" s="66"/>
      <c r="I42" s="117"/>
      <c r="J42" s="117"/>
    </row>
    <row r="43" spans="1:10" ht="12.75">
      <c r="A43" s="142" t="s">
        <v>171</v>
      </c>
      <c r="B43" s="141" t="s">
        <v>387</v>
      </c>
      <c r="C43" s="141"/>
      <c r="D43" s="141"/>
      <c r="E43" s="141"/>
      <c r="F43" s="141"/>
      <c r="G43" s="141"/>
      <c r="H43" s="49"/>
      <c r="I43" s="144">
        <v>0</v>
      </c>
      <c r="J43" s="144">
        <v>175</v>
      </c>
    </row>
    <row r="44" spans="1:10" ht="12.75">
      <c r="A44" s="142" t="s">
        <v>172</v>
      </c>
      <c r="B44" s="141" t="s">
        <v>259</v>
      </c>
      <c r="C44" s="141"/>
      <c r="D44" s="141"/>
      <c r="E44" s="141"/>
      <c r="F44" s="141"/>
      <c r="G44" s="141"/>
      <c r="H44" s="49"/>
      <c r="I44" s="144">
        <v>0</v>
      </c>
      <c r="J44" s="144">
        <v>485</v>
      </c>
    </row>
    <row r="45" spans="1:10" ht="12.75">
      <c r="A45" s="142" t="s">
        <v>173</v>
      </c>
      <c r="B45" s="141" t="s">
        <v>491</v>
      </c>
      <c r="C45" s="141"/>
      <c r="D45" s="141"/>
      <c r="E45" s="141"/>
      <c r="F45" s="141"/>
      <c r="G45" s="141"/>
      <c r="H45" s="49"/>
      <c r="I45" s="144">
        <v>0</v>
      </c>
      <c r="J45" s="144">
        <v>15</v>
      </c>
    </row>
    <row r="46" spans="1:10" ht="12.75">
      <c r="A46" s="142" t="s">
        <v>174</v>
      </c>
      <c r="B46" s="141" t="s">
        <v>144</v>
      </c>
      <c r="C46" s="141"/>
      <c r="D46" s="141"/>
      <c r="E46" s="141"/>
      <c r="F46" s="141"/>
      <c r="G46" s="141"/>
      <c r="H46" s="49"/>
      <c r="I46" s="144">
        <v>0</v>
      </c>
      <c r="J46" s="144">
        <f>SUM(J43:J45)</f>
        <v>675</v>
      </c>
    </row>
    <row r="47" spans="1:10" ht="12.75">
      <c r="A47" s="142"/>
      <c r="B47" s="141"/>
      <c r="C47" s="141"/>
      <c r="D47" s="141"/>
      <c r="E47" s="141"/>
      <c r="F47" s="141"/>
      <c r="G47" s="141"/>
      <c r="H47" s="49"/>
      <c r="I47" s="144"/>
      <c r="J47" s="144"/>
    </row>
    <row r="48" spans="1:10" ht="12.75">
      <c r="A48" s="142"/>
      <c r="B48" s="141"/>
      <c r="C48" s="141"/>
      <c r="D48" s="141"/>
      <c r="E48" s="141"/>
      <c r="F48" s="141"/>
      <c r="G48" s="141"/>
      <c r="H48" s="49"/>
      <c r="I48" s="144"/>
      <c r="J48" s="144"/>
    </row>
    <row r="49" spans="1:10" ht="12.75">
      <c r="A49" s="142"/>
      <c r="B49" s="141"/>
      <c r="C49" s="141"/>
      <c r="D49" s="141"/>
      <c r="E49" s="141"/>
      <c r="F49" s="141"/>
      <c r="G49" s="141"/>
      <c r="H49" s="49"/>
      <c r="I49" s="144"/>
      <c r="J49" s="144"/>
    </row>
    <row r="50" spans="1:10" ht="12.75">
      <c r="A50" s="142"/>
      <c r="B50" s="141"/>
      <c r="C50" s="141"/>
      <c r="D50" s="141"/>
      <c r="E50" s="141"/>
      <c r="F50" s="141"/>
      <c r="G50" s="141"/>
      <c r="H50" s="49"/>
      <c r="I50" s="144"/>
      <c r="J50" s="144"/>
    </row>
    <row r="51" spans="1:10" ht="12.75">
      <c r="A51" s="142"/>
      <c r="B51" s="141"/>
      <c r="C51" s="141"/>
      <c r="D51" s="141"/>
      <c r="E51" s="141"/>
      <c r="F51" s="141"/>
      <c r="G51" s="141"/>
      <c r="H51" s="49"/>
      <c r="I51" s="144"/>
      <c r="J51" s="144"/>
    </row>
    <row r="52" spans="1:10" ht="12.75">
      <c r="A52" s="142"/>
      <c r="B52" s="141"/>
      <c r="C52" s="141"/>
      <c r="D52" s="141"/>
      <c r="E52" s="141"/>
      <c r="F52" s="141"/>
      <c r="G52" s="141"/>
      <c r="H52" s="49"/>
      <c r="I52" s="144"/>
      <c r="J52" s="144"/>
    </row>
    <row r="53" spans="1:10" ht="12.75">
      <c r="A53" s="142"/>
      <c r="B53" s="141"/>
      <c r="C53" s="141"/>
      <c r="D53" s="141"/>
      <c r="E53" s="141"/>
      <c r="F53" s="141"/>
      <c r="G53" s="141"/>
      <c r="H53" s="49"/>
      <c r="I53" s="144"/>
      <c r="J53" s="144"/>
    </row>
    <row r="54" spans="1:10" s="64" customFormat="1" ht="12.75">
      <c r="A54" s="65" t="s">
        <v>175</v>
      </c>
      <c r="B54" s="66" t="s">
        <v>176</v>
      </c>
      <c r="C54" s="66"/>
      <c r="D54" s="66"/>
      <c r="E54" s="66"/>
      <c r="F54" s="66"/>
      <c r="G54" s="66"/>
      <c r="I54" s="117"/>
      <c r="J54" s="117"/>
    </row>
    <row r="55" spans="1:10" ht="12.75">
      <c r="A55" s="142" t="s">
        <v>177</v>
      </c>
      <c r="B55" s="141" t="s">
        <v>260</v>
      </c>
      <c r="C55" s="141"/>
      <c r="D55" s="141"/>
      <c r="E55" s="141"/>
      <c r="F55" s="141"/>
      <c r="G55" s="141"/>
      <c r="H55" s="49"/>
      <c r="I55" s="144">
        <f>SUM(I56:I57)</f>
        <v>7826</v>
      </c>
      <c r="J55" s="144">
        <f>SUM(J56:J57)</f>
        <v>9168</v>
      </c>
    </row>
    <row r="56" spans="1:10" ht="12.75">
      <c r="A56" s="142" t="s">
        <v>178</v>
      </c>
      <c r="B56" s="141" t="s">
        <v>261</v>
      </c>
      <c r="C56" s="141"/>
      <c r="D56" s="141"/>
      <c r="E56" s="141"/>
      <c r="F56" s="141"/>
      <c r="G56" s="141"/>
      <c r="H56" s="49"/>
      <c r="I56" s="144">
        <v>7826</v>
      </c>
      <c r="J56" s="144">
        <v>7826</v>
      </c>
    </row>
    <row r="57" spans="1:10" ht="12.75">
      <c r="A57" s="142" t="s">
        <v>179</v>
      </c>
      <c r="B57" s="141" t="s">
        <v>262</v>
      </c>
      <c r="C57" s="141"/>
      <c r="D57" s="141"/>
      <c r="E57" s="141"/>
      <c r="F57" s="141"/>
      <c r="G57" s="141"/>
      <c r="H57" s="49"/>
      <c r="I57" s="144">
        <v>0</v>
      </c>
      <c r="J57" s="144">
        <v>1342</v>
      </c>
    </row>
    <row r="58" spans="1:10" ht="12.75">
      <c r="A58" s="142"/>
      <c r="B58" s="141"/>
      <c r="C58" s="141"/>
      <c r="D58" s="141"/>
      <c r="E58" s="141"/>
      <c r="F58" s="141"/>
      <c r="G58" s="141"/>
      <c r="H58" s="49"/>
      <c r="I58" s="144"/>
      <c r="J58" s="144"/>
    </row>
    <row r="59" spans="1:10" ht="12.75">
      <c r="A59" s="142" t="s">
        <v>180</v>
      </c>
      <c r="B59" s="141" t="s">
        <v>263</v>
      </c>
      <c r="C59" s="141"/>
      <c r="D59" s="141"/>
      <c r="E59" s="141"/>
      <c r="F59" s="141"/>
      <c r="G59" s="141"/>
      <c r="H59" s="49"/>
      <c r="I59" s="144">
        <f>SUM(I60:I64)</f>
        <v>11222</v>
      </c>
      <c r="J59" s="144">
        <f>SUM(J60:J64)</f>
        <v>11222</v>
      </c>
    </row>
    <row r="60" spans="1:10" ht="12.75">
      <c r="A60" s="142" t="s">
        <v>181</v>
      </c>
      <c r="B60" s="141" t="s">
        <v>265</v>
      </c>
      <c r="C60" s="141"/>
      <c r="D60" s="141"/>
      <c r="E60" s="141"/>
      <c r="F60" s="141"/>
      <c r="G60" s="141"/>
      <c r="H60" s="49"/>
      <c r="I60" s="144">
        <v>3686</v>
      </c>
      <c r="J60" s="144">
        <v>3686</v>
      </c>
    </row>
    <row r="61" spans="1:10" ht="12.75">
      <c r="A61" s="142" t="s">
        <v>182</v>
      </c>
      <c r="B61" s="141" t="s">
        <v>264</v>
      </c>
      <c r="C61" s="141"/>
      <c r="D61" s="141"/>
      <c r="E61" s="141"/>
      <c r="F61" s="141"/>
      <c r="G61" s="141"/>
      <c r="H61" s="49"/>
      <c r="I61" s="144">
        <v>6620</v>
      </c>
      <c r="J61" s="144">
        <v>6620</v>
      </c>
    </row>
    <row r="62" spans="1:10" ht="12.75">
      <c r="A62" s="142" t="s">
        <v>266</v>
      </c>
      <c r="B62" s="141" t="s">
        <v>267</v>
      </c>
      <c r="C62" s="141"/>
      <c r="D62" s="141"/>
      <c r="E62" s="141"/>
      <c r="F62" s="141"/>
      <c r="G62" s="141"/>
      <c r="H62" s="49"/>
      <c r="I62" s="144">
        <v>100</v>
      </c>
      <c r="J62" s="144">
        <v>100</v>
      </c>
    </row>
    <row r="63" spans="1:10" ht="12.75">
      <c r="A63" s="142" t="s">
        <v>268</v>
      </c>
      <c r="B63" s="141" t="s">
        <v>269</v>
      </c>
      <c r="C63" s="141"/>
      <c r="D63" s="141"/>
      <c r="E63" s="141"/>
      <c r="F63" s="141"/>
      <c r="G63" s="141"/>
      <c r="H63" s="49"/>
      <c r="I63" s="144">
        <v>3291</v>
      </c>
      <c r="J63" s="144">
        <v>3291</v>
      </c>
    </row>
    <row r="64" spans="1:10" ht="12.75">
      <c r="A64" s="142" t="s">
        <v>270</v>
      </c>
      <c r="B64" s="141" t="s">
        <v>271</v>
      </c>
      <c r="C64" s="141"/>
      <c r="D64" s="141"/>
      <c r="E64" s="141"/>
      <c r="F64" s="141"/>
      <c r="G64" s="141"/>
      <c r="H64" s="49"/>
      <c r="I64" s="144">
        <v>-2475</v>
      </c>
      <c r="J64" s="144">
        <v>-2475</v>
      </c>
    </row>
    <row r="65" spans="1:10" ht="12.75">
      <c r="A65" s="142"/>
      <c r="B65" s="141"/>
      <c r="C65" s="141"/>
      <c r="D65" s="141"/>
      <c r="E65" s="141"/>
      <c r="F65" s="141"/>
      <c r="G65" s="141"/>
      <c r="H65" s="49"/>
      <c r="I65" s="144"/>
      <c r="J65" s="144"/>
    </row>
    <row r="66" spans="1:10" ht="12.75">
      <c r="A66" s="142" t="s">
        <v>183</v>
      </c>
      <c r="B66" s="141" t="s">
        <v>272</v>
      </c>
      <c r="C66" s="141"/>
      <c r="D66" s="141"/>
      <c r="E66" s="141"/>
      <c r="F66" s="141"/>
      <c r="G66" s="141"/>
      <c r="H66" s="49"/>
      <c r="I66" s="144">
        <v>3000</v>
      </c>
      <c r="J66" s="144">
        <v>3000</v>
      </c>
    </row>
    <row r="67" spans="1:10" ht="12.75">
      <c r="A67" s="142"/>
      <c r="B67" s="141"/>
      <c r="C67" s="141"/>
      <c r="D67" s="141"/>
      <c r="E67" s="141"/>
      <c r="F67" s="141"/>
      <c r="G67" s="141"/>
      <c r="H67" s="49"/>
      <c r="I67" s="144"/>
      <c r="J67" s="144"/>
    </row>
    <row r="68" spans="1:10" ht="12.75">
      <c r="A68" s="142" t="s">
        <v>184</v>
      </c>
      <c r="B68" s="141" t="s">
        <v>274</v>
      </c>
      <c r="C68" s="141"/>
      <c r="D68" s="141"/>
      <c r="E68" s="141"/>
      <c r="F68" s="141"/>
      <c r="G68" s="141"/>
      <c r="H68" s="49"/>
      <c r="I68" s="144">
        <f>SUM(I69:I70)</f>
        <v>2937</v>
      </c>
      <c r="J68" s="144">
        <f>SUM(J69:J70)</f>
        <v>2937</v>
      </c>
    </row>
    <row r="69" spans="1:10" ht="12.75">
      <c r="A69" s="142" t="s">
        <v>185</v>
      </c>
      <c r="B69" s="141" t="s">
        <v>273</v>
      </c>
      <c r="C69" s="141"/>
      <c r="D69" s="141"/>
      <c r="E69" s="141"/>
      <c r="F69" s="141"/>
      <c r="G69" s="141"/>
      <c r="H69" s="49"/>
      <c r="I69" s="144">
        <v>940</v>
      </c>
      <c r="J69" s="144">
        <v>940</v>
      </c>
    </row>
    <row r="70" spans="1:10" ht="12.75">
      <c r="A70" s="142" t="s">
        <v>186</v>
      </c>
      <c r="B70" s="141" t="s">
        <v>35</v>
      </c>
      <c r="C70" s="141"/>
      <c r="D70" s="141"/>
      <c r="E70" s="141"/>
      <c r="F70" s="141"/>
      <c r="G70" s="141"/>
      <c r="H70" s="49"/>
      <c r="I70" s="144">
        <v>1997</v>
      </c>
      <c r="J70" s="144">
        <v>1997</v>
      </c>
    </row>
    <row r="71" spans="1:10" ht="12.75">
      <c r="A71" s="142"/>
      <c r="B71" s="141"/>
      <c r="C71" s="141"/>
      <c r="D71" s="141"/>
      <c r="E71" s="141"/>
      <c r="F71" s="141"/>
      <c r="G71" s="141"/>
      <c r="H71" s="49"/>
      <c r="I71" s="144"/>
      <c r="J71" s="144"/>
    </row>
    <row r="72" spans="1:10" ht="12.75">
      <c r="A72" s="142" t="s">
        <v>187</v>
      </c>
      <c r="B72" s="141" t="s">
        <v>372</v>
      </c>
      <c r="C72" s="141"/>
      <c r="D72" s="141"/>
      <c r="E72" s="141"/>
      <c r="F72" s="141"/>
      <c r="G72" s="141"/>
      <c r="H72" s="49"/>
      <c r="I72" s="144">
        <v>651</v>
      </c>
      <c r="J72" s="144">
        <v>651</v>
      </c>
    </row>
    <row r="73" spans="1:10" ht="12.75">
      <c r="A73" s="142" t="s">
        <v>373</v>
      </c>
      <c r="B73" s="141" t="s">
        <v>374</v>
      </c>
      <c r="C73" s="141"/>
      <c r="D73" s="141"/>
      <c r="E73" s="141"/>
      <c r="F73" s="141"/>
      <c r="G73" s="141"/>
      <c r="H73" s="49"/>
      <c r="I73" s="144">
        <v>3007</v>
      </c>
      <c r="J73" s="144">
        <v>2609</v>
      </c>
    </row>
    <row r="74" spans="1:10" ht="12.75">
      <c r="A74" s="142" t="s">
        <v>452</v>
      </c>
      <c r="B74" s="141" t="s">
        <v>460</v>
      </c>
      <c r="C74" s="141"/>
      <c r="D74" s="141"/>
      <c r="E74" s="141"/>
      <c r="F74" s="141"/>
      <c r="G74" s="141"/>
      <c r="H74" s="49"/>
      <c r="I74" s="144">
        <v>0</v>
      </c>
      <c r="J74" s="144">
        <v>398</v>
      </c>
    </row>
    <row r="75" spans="1:10" ht="12.75">
      <c r="A75" s="142" t="s">
        <v>453</v>
      </c>
      <c r="B75" s="141" t="s">
        <v>457</v>
      </c>
      <c r="C75" s="141"/>
      <c r="D75" s="141"/>
      <c r="E75" s="141"/>
      <c r="F75" s="141"/>
      <c r="G75" s="141"/>
      <c r="H75" s="49"/>
      <c r="I75" s="144">
        <v>0</v>
      </c>
      <c r="J75" s="144">
        <v>592</v>
      </c>
    </row>
    <row r="76" spans="1:10" ht="12.75">
      <c r="A76" s="142" t="s">
        <v>455</v>
      </c>
      <c r="B76" s="141" t="s">
        <v>458</v>
      </c>
      <c r="C76" s="141"/>
      <c r="D76" s="141"/>
      <c r="E76" s="141"/>
      <c r="F76" s="141"/>
      <c r="G76" s="141"/>
      <c r="H76" s="49"/>
      <c r="I76" s="144">
        <v>0</v>
      </c>
      <c r="J76" s="144">
        <v>309</v>
      </c>
    </row>
    <row r="77" spans="1:10" ht="12.75">
      <c r="A77" s="142" t="s">
        <v>456</v>
      </c>
      <c r="B77" s="141" t="s">
        <v>144</v>
      </c>
      <c r="C77" s="141"/>
      <c r="D77" s="141"/>
      <c r="E77" s="141"/>
      <c r="F77" s="141"/>
      <c r="G77" s="141"/>
      <c r="H77" s="49"/>
      <c r="I77" s="146">
        <f>SUM(I55+I59+I66+I68+I72+I73+I75+I78+I76)</f>
        <v>28643</v>
      </c>
      <c r="J77" s="146">
        <f>SUM(J55+J59+J66+J68+J72+J73+J75+J78+J76)</f>
        <v>30488</v>
      </c>
    </row>
    <row r="78" spans="1:10" ht="12.75">
      <c r="A78" s="142" t="s">
        <v>459</v>
      </c>
      <c r="B78" s="141" t="s">
        <v>454</v>
      </c>
      <c r="C78" s="141"/>
      <c r="D78" s="141"/>
      <c r="E78" s="141"/>
      <c r="F78" s="141"/>
      <c r="G78" s="141"/>
      <c r="H78" s="49"/>
      <c r="I78" s="144">
        <v>0</v>
      </c>
      <c r="J78" s="144">
        <v>0</v>
      </c>
    </row>
    <row r="79" spans="1:10" ht="12.75">
      <c r="A79" s="142" t="s">
        <v>494</v>
      </c>
      <c r="B79" s="141" t="s">
        <v>495</v>
      </c>
      <c r="C79" s="141"/>
      <c r="D79" s="141"/>
      <c r="E79" s="141"/>
      <c r="F79" s="141"/>
      <c r="G79" s="141"/>
      <c r="H79" s="49"/>
      <c r="I79" s="144">
        <v>0</v>
      </c>
      <c r="J79" s="144">
        <v>136</v>
      </c>
    </row>
    <row r="80" spans="1:10" ht="12.75">
      <c r="A80" s="142"/>
      <c r="B80" s="141"/>
      <c r="C80" s="141"/>
      <c r="D80" s="141"/>
      <c r="E80" s="141"/>
      <c r="F80" s="141"/>
      <c r="G80" s="141"/>
      <c r="H80" s="49"/>
      <c r="I80" s="146"/>
      <c r="J80" s="144"/>
    </row>
    <row r="81" spans="1:10" s="64" customFormat="1" ht="12.75">
      <c r="A81" s="65" t="s">
        <v>188</v>
      </c>
      <c r="B81" s="66" t="s">
        <v>176</v>
      </c>
      <c r="C81" s="66"/>
      <c r="D81" s="66"/>
      <c r="E81" s="66"/>
      <c r="F81" s="66"/>
      <c r="G81" s="66"/>
      <c r="I81" s="183"/>
      <c r="J81" s="117"/>
    </row>
    <row r="82" spans="1:10" ht="12.75">
      <c r="A82" s="142" t="s">
        <v>189</v>
      </c>
      <c r="B82" s="141" t="s">
        <v>391</v>
      </c>
      <c r="C82" s="141"/>
      <c r="D82" s="141"/>
      <c r="E82" s="141"/>
      <c r="F82" s="141"/>
      <c r="G82" s="141"/>
      <c r="H82" s="49"/>
      <c r="I82" s="146">
        <v>176</v>
      </c>
      <c r="J82" s="146">
        <v>0</v>
      </c>
    </row>
    <row r="83" spans="1:10" ht="12.75">
      <c r="A83" s="142" t="s">
        <v>190</v>
      </c>
      <c r="B83" s="141" t="s">
        <v>144</v>
      </c>
      <c r="C83" s="141"/>
      <c r="D83" s="141"/>
      <c r="E83" s="141"/>
      <c r="F83" s="141"/>
      <c r="G83" s="141"/>
      <c r="H83" s="49"/>
      <c r="I83" s="146">
        <f>SUM(I82)</f>
        <v>176</v>
      </c>
      <c r="J83" s="146">
        <v>0</v>
      </c>
    </row>
    <row r="84" spans="2:10" ht="12.75">
      <c r="B84" s="141"/>
      <c r="C84" s="141"/>
      <c r="D84" s="141"/>
      <c r="E84" s="141"/>
      <c r="F84" s="141"/>
      <c r="G84" s="141"/>
      <c r="I84" s="144"/>
      <c r="J84" s="144"/>
    </row>
    <row r="85" spans="1:10" s="64" customFormat="1" ht="12.75">
      <c r="A85" s="65" t="s">
        <v>191</v>
      </c>
      <c r="B85" s="66" t="s">
        <v>195</v>
      </c>
      <c r="C85" s="66"/>
      <c r="D85" s="66"/>
      <c r="E85" s="66"/>
      <c r="F85" s="66"/>
      <c r="G85" s="66"/>
      <c r="I85" s="117"/>
      <c r="J85" s="117"/>
    </row>
    <row r="86" spans="1:10" ht="12.75">
      <c r="A86" s="142" t="s">
        <v>192</v>
      </c>
      <c r="B86" s="141" t="s">
        <v>197</v>
      </c>
      <c r="C86" s="141"/>
      <c r="D86" s="141"/>
      <c r="E86" s="141"/>
      <c r="F86" s="141"/>
      <c r="G86" s="141"/>
      <c r="H86" s="49"/>
      <c r="I86" s="144">
        <v>0</v>
      </c>
      <c r="J86" s="144">
        <v>0</v>
      </c>
    </row>
    <row r="87" spans="1:10" ht="12.75">
      <c r="A87" s="142" t="s">
        <v>193</v>
      </c>
      <c r="B87" s="141" t="s">
        <v>144</v>
      </c>
      <c r="C87" s="141"/>
      <c r="D87" s="141"/>
      <c r="E87" s="141"/>
      <c r="F87" s="141"/>
      <c r="G87" s="141"/>
      <c r="H87" s="49"/>
      <c r="I87" s="144">
        <f>SUM(I86)</f>
        <v>0</v>
      </c>
      <c r="J87" s="144">
        <f>SUM(J86)</f>
        <v>0</v>
      </c>
    </row>
    <row r="88" spans="1:10" ht="12.75">
      <c r="A88" s="142"/>
      <c r="B88" s="141"/>
      <c r="C88" s="141"/>
      <c r="D88" s="141"/>
      <c r="E88" s="141"/>
      <c r="F88" s="141"/>
      <c r="G88" s="141"/>
      <c r="H88" s="49"/>
      <c r="I88" s="144"/>
      <c r="J88" s="144"/>
    </row>
    <row r="89" spans="1:10" s="64" customFormat="1" ht="12.75">
      <c r="A89" s="65" t="s">
        <v>194</v>
      </c>
      <c r="B89" s="66" t="s">
        <v>200</v>
      </c>
      <c r="C89" s="66"/>
      <c r="D89" s="66"/>
      <c r="E89" s="66"/>
      <c r="F89" s="66"/>
      <c r="G89" s="66"/>
      <c r="I89" s="117"/>
      <c r="J89" s="117"/>
    </row>
    <row r="90" spans="1:10" ht="12.75">
      <c r="A90" s="142" t="s">
        <v>196</v>
      </c>
      <c r="B90" s="141" t="s">
        <v>202</v>
      </c>
      <c r="C90" s="141"/>
      <c r="D90" s="141"/>
      <c r="E90" s="141"/>
      <c r="F90" s="141"/>
      <c r="G90" s="141"/>
      <c r="H90" s="49"/>
      <c r="I90" s="144">
        <v>0</v>
      </c>
      <c r="J90" s="144">
        <v>0</v>
      </c>
    </row>
    <row r="91" spans="1:10" ht="12.75">
      <c r="A91" s="142" t="s">
        <v>198</v>
      </c>
      <c r="B91" s="141" t="s">
        <v>144</v>
      </c>
      <c r="C91" s="141"/>
      <c r="D91" s="141"/>
      <c r="E91" s="141"/>
      <c r="F91" s="141"/>
      <c r="G91" s="141"/>
      <c r="H91" s="49"/>
      <c r="I91" s="144">
        <f>SUM(I90)</f>
        <v>0</v>
      </c>
      <c r="J91" s="144">
        <f>SUM(J90)</f>
        <v>0</v>
      </c>
    </row>
    <row r="92" spans="1:10" ht="12.75">
      <c r="A92" s="142"/>
      <c r="B92" s="141"/>
      <c r="C92" s="141"/>
      <c r="D92" s="141"/>
      <c r="E92" s="141"/>
      <c r="F92" s="141"/>
      <c r="G92" s="141"/>
      <c r="H92" s="49"/>
      <c r="I92" s="144"/>
      <c r="J92" s="144"/>
    </row>
    <row r="93" spans="1:10" s="64" customFormat="1" ht="12.75">
      <c r="A93" s="65" t="s">
        <v>199</v>
      </c>
      <c r="B93" s="65" t="s">
        <v>205</v>
      </c>
      <c r="C93" s="66"/>
      <c r="D93" s="66"/>
      <c r="E93" s="66"/>
      <c r="F93" s="66"/>
      <c r="G93" s="66"/>
      <c r="I93" s="117"/>
      <c r="J93" s="117"/>
    </row>
    <row r="94" spans="1:10" ht="12.75">
      <c r="A94" s="142" t="s">
        <v>201</v>
      </c>
      <c r="B94" s="141" t="s">
        <v>207</v>
      </c>
      <c r="C94" s="141"/>
      <c r="D94" s="141"/>
      <c r="E94" s="141"/>
      <c r="F94" s="141"/>
      <c r="G94" s="141"/>
      <c r="H94" s="49"/>
      <c r="I94" s="144">
        <v>0</v>
      </c>
      <c r="J94" s="144">
        <v>0</v>
      </c>
    </row>
    <row r="95" spans="1:10" ht="12.75">
      <c r="A95" s="142" t="s">
        <v>203</v>
      </c>
      <c r="B95" s="141" t="s">
        <v>144</v>
      </c>
      <c r="C95" s="141"/>
      <c r="D95" s="141"/>
      <c r="E95" s="141"/>
      <c r="F95" s="141"/>
      <c r="G95" s="141"/>
      <c r="H95" s="49"/>
      <c r="I95" s="144">
        <f>SUM(I94)</f>
        <v>0</v>
      </c>
      <c r="J95" s="144">
        <f>SUM(J94)</f>
        <v>0</v>
      </c>
    </row>
    <row r="96" spans="1:10" ht="12.75">
      <c r="A96" s="142"/>
      <c r="B96" s="141"/>
      <c r="C96" s="141"/>
      <c r="D96" s="141"/>
      <c r="E96" s="141"/>
      <c r="F96" s="141"/>
      <c r="G96" s="141"/>
      <c r="H96" s="49"/>
      <c r="I96" s="144"/>
      <c r="J96" s="144"/>
    </row>
    <row r="97" spans="1:10" s="66" customFormat="1" ht="11.25">
      <c r="A97" s="65" t="s">
        <v>204</v>
      </c>
      <c r="B97" s="65" t="s">
        <v>210</v>
      </c>
      <c r="I97" s="117"/>
      <c r="J97" s="117"/>
    </row>
    <row r="98" spans="1:10" ht="12.75">
      <c r="A98" s="142" t="s">
        <v>206</v>
      </c>
      <c r="B98" s="141" t="s">
        <v>202</v>
      </c>
      <c r="C98" s="141"/>
      <c r="D98" s="141"/>
      <c r="E98" s="141"/>
      <c r="F98" s="141"/>
      <c r="G98" s="141"/>
      <c r="H98" s="49"/>
      <c r="I98" s="144">
        <v>2500</v>
      </c>
      <c r="J98" s="144">
        <v>2500</v>
      </c>
    </row>
    <row r="99" spans="1:10" ht="12.75">
      <c r="A99" s="142" t="s">
        <v>208</v>
      </c>
      <c r="B99" s="141" t="s">
        <v>399</v>
      </c>
      <c r="C99" s="141"/>
      <c r="D99" s="141"/>
      <c r="E99" s="141"/>
      <c r="F99" s="141"/>
      <c r="G99" s="141"/>
      <c r="H99" s="49"/>
      <c r="I99" s="144">
        <v>1000</v>
      </c>
      <c r="J99" s="144">
        <v>1000</v>
      </c>
    </row>
    <row r="100" spans="1:10" ht="12.75">
      <c r="A100" s="142" t="s">
        <v>398</v>
      </c>
      <c r="B100" s="141" t="s">
        <v>144</v>
      </c>
      <c r="C100" s="141"/>
      <c r="D100" s="141"/>
      <c r="E100" s="141"/>
      <c r="F100" s="141"/>
      <c r="G100" s="141"/>
      <c r="H100" s="49"/>
      <c r="I100" s="144">
        <f>SUM(I98:I99)</f>
        <v>3500</v>
      </c>
      <c r="J100" s="144">
        <f>SUM(J98:J99)</f>
        <v>3500</v>
      </c>
    </row>
    <row r="101" spans="1:10" ht="12.75">
      <c r="A101" s="142"/>
      <c r="B101" s="141"/>
      <c r="C101" s="141"/>
      <c r="D101" s="141"/>
      <c r="E101" s="141"/>
      <c r="F101" s="141"/>
      <c r="G101" s="141"/>
      <c r="H101" s="49"/>
      <c r="I101" s="144"/>
      <c r="J101" s="144"/>
    </row>
    <row r="102" spans="1:10" s="64" customFormat="1" ht="12.75">
      <c r="A102" s="65" t="s">
        <v>209</v>
      </c>
      <c r="B102" s="66" t="s">
        <v>214</v>
      </c>
      <c r="C102" s="66"/>
      <c r="D102" s="66"/>
      <c r="E102" s="66"/>
      <c r="F102" s="66"/>
      <c r="G102" s="66"/>
      <c r="I102" s="117"/>
      <c r="J102" s="117"/>
    </row>
    <row r="103" spans="1:10" ht="12.75">
      <c r="A103" s="142" t="s">
        <v>211</v>
      </c>
      <c r="B103" s="141" t="s">
        <v>202</v>
      </c>
      <c r="C103" s="141"/>
      <c r="D103" s="141"/>
      <c r="E103" s="141"/>
      <c r="F103" s="141"/>
      <c r="G103" s="141"/>
      <c r="H103" s="49"/>
      <c r="I103" s="144">
        <v>500</v>
      </c>
      <c r="J103" s="144">
        <v>500</v>
      </c>
    </row>
    <row r="104" spans="1:10" ht="12.75">
      <c r="A104" s="142" t="s">
        <v>212</v>
      </c>
      <c r="B104" s="141" t="s">
        <v>144</v>
      </c>
      <c r="C104" s="141"/>
      <c r="D104" s="141"/>
      <c r="E104" s="141"/>
      <c r="F104" s="141"/>
      <c r="G104" s="141"/>
      <c r="H104" s="49"/>
      <c r="I104" s="144">
        <f>SUM(I103)</f>
        <v>500</v>
      </c>
      <c r="J104" s="144">
        <f>SUM(J103)</f>
        <v>500</v>
      </c>
    </row>
    <row r="105" spans="1:10" ht="12.75">
      <c r="A105" s="142"/>
      <c r="B105" s="141"/>
      <c r="C105" s="141"/>
      <c r="D105" s="141"/>
      <c r="E105" s="141"/>
      <c r="F105" s="141"/>
      <c r="G105" s="141"/>
      <c r="H105" s="49"/>
      <c r="I105" s="144"/>
      <c r="J105" s="144"/>
    </row>
    <row r="106" spans="1:10" s="64" customFormat="1" ht="12.75">
      <c r="A106" s="65" t="s">
        <v>213</v>
      </c>
      <c r="B106" s="66" t="s">
        <v>218</v>
      </c>
      <c r="C106" s="66"/>
      <c r="D106" s="66"/>
      <c r="E106" s="66"/>
      <c r="F106" s="66"/>
      <c r="G106" s="66"/>
      <c r="I106" s="117"/>
      <c r="J106" s="117"/>
    </row>
    <row r="107" spans="1:10" ht="12.75">
      <c r="A107" s="142" t="s">
        <v>215</v>
      </c>
      <c r="B107" s="141" t="s">
        <v>276</v>
      </c>
      <c r="C107" s="141"/>
      <c r="D107" s="141"/>
      <c r="E107" s="141"/>
      <c r="F107" s="141"/>
      <c r="G107" s="141"/>
      <c r="H107" s="49"/>
      <c r="I107" s="144">
        <f>SUM(I108)</f>
        <v>685</v>
      </c>
      <c r="J107" s="144">
        <v>686</v>
      </c>
    </row>
    <row r="108" spans="1:10" ht="12.75">
      <c r="A108" s="142" t="s">
        <v>216</v>
      </c>
      <c r="B108" s="141" t="s">
        <v>144</v>
      </c>
      <c r="C108" s="141"/>
      <c r="D108" s="141"/>
      <c r="E108" s="141"/>
      <c r="F108" s="141"/>
      <c r="G108" s="141"/>
      <c r="H108" s="49"/>
      <c r="I108" s="144">
        <v>685</v>
      </c>
      <c r="J108" s="144">
        <v>686</v>
      </c>
    </row>
    <row r="109" spans="1:10" ht="12.75">
      <c r="A109" s="142"/>
      <c r="B109" s="141"/>
      <c r="C109" s="141"/>
      <c r="D109" s="141"/>
      <c r="E109" s="141"/>
      <c r="F109" s="141"/>
      <c r="G109" s="141"/>
      <c r="H109" s="49"/>
      <c r="I109" s="144"/>
      <c r="J109" s="144"/>
    </row>
    <row r="110" spans="1:10" s="64" customFormat="1" ht="12.75">
      <c r="A110" s="65" t="s">
        <v>217</v>
      </c>
      <c r="B110" s="66" t="s">
        <v>376</v>
      </c>
      <c r="C110" s="66"/>
      <c r="D110" s="66"/>
      <c r="E110" s="66"/>
      <c r="F110" s="66"/>
      <c r="G110" s="66"/>
      <c r="I110" s="117"/>
      <c r="J110" s="117"/>
    </row>
    <row r="111" spans="1:10" ht="12.75">
      <c r="A111" s="142" t="s">
        <v>219</v>
      </c>
      <c r="B111" s="141" t="s">
        <v>377</v>
      </c>
      <c r="C111" s="141"/>
      <c r="D111" s="141"/>
      <c r="E111" s="141"/>
      <c r="F111" s="141"/>
      <c r="G111" s="141"/>
      <c r="H111" s="49"/>
      <c r="I111" s="147">
        <v>18000</v>
      </c>
      <c r="J111" s="147">
        <v>18000</v>
      </c>
    </row>
    <row r="112" spans="1:10" ht="12.75">
      <c r="A112" s="142" t="s">
        <v>220</v>
      </c>
      <c r="B112" s="141" t="s">
        <v>378</v>
      </c>
      <c r="C112" s="141"/>
      <c r="D112" s="141"/>
      <c r="E112" s="141"/>
      <c r="F112" s="141"/>
      <c r="G112" s="141"/>
      <c r="I112" s="144">
        <v>8500</v>
      </c>
      <c r="J112" s="144">
        <v>8500</v>
      </c>
    </row>
    <row r="113" spans="1:10" ht="12.75">
      <c r="A113" s="142" t="s">
        <v>379</v>
      </c>
      <c r="B113" s="141" t="s">
        <v>389</v>
      </c>
      <c r="C113" s="141"/>
      <c r="D113" s="141"/>
      <c r="E113" s="141"/>
      <c r="F113" s="141"/>
      <c r="G113" s="141"/>
      <c r="I113" s="144">
        <v>5130</v>
      </c>
      <c r="J113" s="144">
        <v>5130</v>
      </c>
    </row>
    <row r="114" spans="1:10" ht="12.75">
      <c r="A114" s="142" t="s">
        <v>390</v>
      </c>
      <c r="B114" s="141" t="s">
        <v>144</v>
      </c>
      <c r="C114" s="141"/>
      <c r="D114" s="141"/>
      <c r="E114" s="141"/>
      <c r="F114" s="141"/>
      <c r="G114" s="141"/>
      <c r="I114" s="144">
        <f>SUM(I111:I113)</f>
        <v>31630</v>
      </c>
      <c r="J114" s="144">
        <f>SUM(J111:J113)</f>
        <v>31630</v>
      </c>
    </row>
    <row r="115" spans="1:10" ht="12.75">
      <c r="A115" s="142"/>
      <c r="B115" s="141"/>
      <c r="C115" s="141"/>
      <c r="D115" s="141"/>
      <c r="E115" s="141"/>
      <c r="F115" s="141"/>
      <c r="G115" s="141"/>
      <c r="I115" s="144"/>
      <c r="J115" s="144"/>
    </row>
    <row r="116" spans="1:10" s="64" customFormat="1" ht="12.75">
      <c r="A116" s="65" t="s">
        <v>471</v>
      </c>
      <c r="B116" s="66" t="s">
        <v>472</v>
      </c>
      <c r="C116" s="66"/>
      <c r="D116" s="66"/>
      <c r="E116" s="66"/>
      <c r="F116" s="66"/>
      <c r="G116" s="66"/>
      <c r="I116" s="117"/>
      <c r="J116" s="117"/>
    </row>
    <row r="117" spans="1:10" ht="12.75">
      <c r="A117" s="142" t="s">
        <v>473</v>
      </c>
      <c r="B117" s="141" t="s">
        <v>24</v>
      </c>
      <c r="C117" s="141"/>
      <c r="D117" s="141"/>
      <c r="E117" s="141"/>
      <c r="F117" s="141"/>
      <c r="G117" s="141"/>
      <c r="I117" s="144">
        <v>0</v>
      </c>
      <c r="J117" s="144">
        <v>20</v>
      </c>
    </row>
    <row r="118" spans="1:10" ht="12.75">
      <c r="A118" s="142" t="s">
        <v>474</v>
      </c>
      <c r="B118" s="141" t="s">
        <v>144</v>
      </c>
      <c r="C118" s="141"/>
      <c r="D118" s="141"/>
      <c r="E118" s="141"/>
      <c r="F118" s="141"/>
      <c r="G118" s="141"/>
      <c r="I118" s="144">
        <f>SUM(I117)</f>
        <v>0</v>
      </c>
      <c r="J118" s="144">
        <f>SUM(J117)</f>
        <v>20</v>
      </c>
    </row>
    <row r="119" spans="1:10" ht="12.75">
      <c r="A119" s="142"/>
      <c r="B119" s="141"/>
      <c r="C119" s="141"/>
      <c r="D119" s="141"/>
      <c r="E119" s="141"/>
      <c r="F119" s="141"/>
      <c r="G119" s="141"/>
      <c r="I119" s="144"/>
      <c r="J119" s="144"/>
    </row>
    <row r="120" spans="1:10" ht="12.75">
      <c r="A120" s="142" t="s">
        <v>497</v>
      </c>
      <c r="B120" s="141" t="s">
        <v>496</v>
      </c>
      <c r="C120" s="141"/>
      <c r="D120" s="141"/>
      <c r="E120" s="141"/>
      <c r="F120" s="141"/>
      <c r="G120" s="141"/>
      <c r="I120" s="144">
        <v>0</v>
      </c>
      <c r="J120" s="144">
        <v>0</v>
      </c>
    </row>
    <row r="121" spans="1:10" ht="12.75">
      <c r="A121" s="142"/>
      <c r="I121" s="144"/>
      <c r="J121" s="144"/>
    </row>
    <row r="122" spans="1:10" ht="23.25" customHeight="1">
      <c r="A122" s="143" t="s">
        <v>38</v>
      </c>
      <c r="I122" s="144">
        <f>SUM(I10+I15+I29+I40+I46+I77+I83+I87+I91+I95+I100+I104+I108+I114+I118)</f>
        <v>242792</v>
      </c>
      <c r="J122" s="144">
        <f>SUM(J10+J15+J29+J40+J46+J77+J83+J87+J91+J95+J100+J104+J108+J114+J118+J79)</f>
        <v>243742</v>
      </c>
    </row>
  </sheetData>
  <mergeCells count="1">
    <mergeCell ref="I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:E1"/>
    </sheetView>
  </sheetViews>
  <sheetFormatPr defaultColWidth="9.140625" defaultRowHeight="12.75"/>
  <cols>
    <col min="1" max="1" width="61.140625" style="0" customWidth="1"/>
    <col min="2" max="3" width="11.8515625" style="0" customWidth="1"/>
    <col min="4" max="4" width="10.7109375" style="0" customWidth="1"/>
    <col min="5" max="5" width="10.421875" style="0" customWidth="1"/>
  </cols>
  <sheetData>
    <row r="1" spans="1:5" ht="15.75">
      <c r="A1" s="199" t="s">
        <v>507</v>
      </c>
      <c r="B1" s="199"/>
      <c r="C1" s="199"/>
      <c r="D1" s="199"/>
      <c r="E1" s="199"/>
    </row>
    <row r="2" spans="1:5" ht="15.75">
      <c r="A2" s="199" t="s">
        <v>435</v>
      </c>
      <c r="B2" s="199"/>
      <c r="C2" s="199"/>
      <c r="D2" s="199"/>
      <c r="E2" s="199"/>
    </row>
    <row r="3" spans="1:5" ht="15.75">
      <c r="A3" s="200" t="s">
        <v>404</v>
      </c>
      <c r="B3" s="200"/>
      <c r="C3" s="200"/>
      <c r="D3" s="200"/>
      <c r="E3" s="200"/>
    </row>
    <row r="4" spans="1:5" ht="15.75">
      <c r="A4" s="200" t="s">
        <v>327</v>
      </c>
      <c r="B4" s="200"/>
      <c r="C4" s="200"/>
      <c r="D4" s="200"/>
      <c r="E4" s="200"/>
    </row>
    <row r="5" spans="1:5" ht="15.75">
      <c r="A5" s="1"/>
      <c r="B5" s="1"/>
      <c r="C5" s="1"/>
      <c r="D5" s="1"/>
      <c r="E5" s="1"/>
    </row>
    <row r="6" spans="1:5" ht="49.5" customHeight="1">
      <c r="A6" s="105" t="s">
        <v>303</v>
      </c>
      <c r="B6" s="106" t="s">
        <v>304</v>
      </c>
      <c r="C6" s="106" t="s">
        <v>305</v>
      </c>
      <c r="D6" s="106" t="s">
        <v>306</v>
      </c>
      <c r="E6" s="106" t="s">
        <v>307</v>
      </c>
    </row>
    <row r="7" spans="1:5" ht="15.75">
      <c r="A7" s="1"/>
      <c r="B7" s="51"/>
      <c r="C7" s="51"/>
      <c r="D7" s="51"/>
      <c r="E7" s="51"/>
    </row>
    <row r="8" spans="1:5" ht="15.75">
      <c r="A8" s="107" t="s">
        <v>407</v>
      </c>
      <c r="B8" s="51">
        <v>0</v>
      </c>
      <c r="C8" s="51">
        <v>2540</v>
      </c>
      <c r="D8" s="51">
        <v>0</v>
      </c>
      <c r="E8" s="51">
        <f>SUM(B8:D8)</f>
        <v>2540</v>
      </c>
    </row>
    <row r="9" spans="1:5" ht="15.75">
      <c r="A9" s="107" t="s">
        <v>500</v>
      </c>
      <c r="B9" s="51">
        <v>2018</v>
      </c>
      <c r="C9" s="51">
        <v>0</v>
      </c>
      <c r="D9" s="51">
        <v>0</v>
      </c>
      <c r="E9" s="51">
        <f aca="true" t="shared" si="0" ref="E9:E19">SUM(B9:D9)</f>
        <v>2018</v>
      </c>
    </row>
    <row r="10" spans="1:5" ht="15.75">
      <c r="A10" s="107" t="s">
        <v>328</v>
      </c>
      <c r="B10" s="51">
        <v>129149</v>
      </c>
      <c r="C10" s="51">
        <v>0</v>
      </c>
      <c r="D10" s="51">
        <v>0</v>
      </c>
      <c r="E10" s="51">
        <f t="shared" si="0"/>
        <v>129149</v>
      </c>
    </row>
    <row r="11" spans="1:5" ht="15.75">
      <c r="A11" s="107" t="s">
        <v>329</v>
      </c>
      <c r="B11" s="51">
        <v>42400</v>
      </c>
      <c r="C11" s="51">
        <v>0</v>
      </c>
      <c r="D11" s="51">
        <v>0</v>
      </c>
      <c r="E11" s="51">
        <f t="shared" si="0"/>
        <v>42400</v>
      </c>
    </row>
    <row r="12" spans="1:5" ht="15.75">
      <c r="A12" s="13" t="s">
        <v>330</v>
      </c>
      <c r="B12" s="51">
        <v>0</v>
      </c>
      <c r="C12" s="51">
        <v>675</v>
      </c>
      <c r="D12" s="51">
        <v>0</v>
      </c>
      <c r="E12" s="51">
        <f t="shared" si="0"/>
        <v>675</v>
      </c>
    </row>
    <row r="13" spans="1:5" ht="15.75">
      <c r="A13" s="13" t="s">
        <v>331</v>
      </c>
      <c r="B13" s="51">
        <v>30624</v>
      </c>
      <c r="C13" s="51">
        <v>0</v>
      </c>
      <c r="D13" s="51">
        <v>0</v>
      </c>
      <c r="E13" s="51">
        <f t="shared" si="0"/>
        <v>30624</v>
      </c>
    </row>
    <row r="14" spans="1:5" ht="15.75">
      <c r="A14" s="107" t="s">
        <v>410</v>
      </c>
      <c r="B14" s="51">
        <v>0</v>
      </c>
      <c r="C14" s="51">
        <v>0</v>
      </c>
      <c r="D14" s="51">
        <v>0</v>
      </c>
      <c r="E14" s="51">
        <f t="shared" si="0"/>
        <v>0</v>
      </c>
    </row>
    <row r="15" spans="1:5" ht="15.75">
      <c r="A15" s="107" t="s">
        <v>332</v>
      </c>
      <c r="B15" s="51">
        <v>500</v>
      </c>
      <c r="C15" s="51">
        <v>0</v>
      </c>
      <c r="D15" s="51">
        <v>0</v>
      </c>
      <c r="E15" s="51">
        <f t="shared" si="0"/>
        <v>500</v>
      </c>
    </row>
    <row r="16" spans="1:5" ht="15.75">
      <c r="A16" s="107" t="s">
        <v>333</v>
      </c>
      <c r="B16" s="51">
        <v>3500</v>
      </c>
      <c r="C16" s="51">
        <v>0</v>
      </c>
      <c r="D16" s="51">
        <v>0</v>
      </c>
      <c r="E16" s="51">
        <f t="shared" si="0"/>
        <v>3500</v>
      </c>
    </row>
    <row r="17" spans="1:5" ht="15.75">
      <c r="A17" s="107" t="s">
        <v>408</v>
      </c>
      <c r="B17" s="51"/>
      <c r="C17" s="51">
        <v>686</v>
      </c>
      <c r="D17" s="51">
        <v>0</v>
      </c>
      <c r="E17" s="51">
        <f t="shared" si="0"/>
        <v>686</v>
      </c>
    </row>
    <row r="18" spans="1:5" ht="15.75">
      <c r="A18" s="107" t="s">
        <v>414</v>
      </c>
      <c r="B18" s="51">
        <v>0</v>
      </c>
      <c r="C18" s="51">
        <v>20</v>
      </c>
      <c r="D18" s="51"/>
      <c r="E18" s="51">
        <f t="shared" si="0"/>
        <v>20</v>
      </c>
    </row>
    <row r="19" spans="1:5" ht="15.75">
      <c r="A19" s="112" t="s">
        <v>409</v>
      </c>
      <c r="B19" s="108">
        <v>0</v>
      </c>
      <c r="C19" s="108">
        <v>31630</v>
      </c>
      <c r="D19" s="108">
        <v>0</v>
      </c>
      <c r="E19" s="108">
        <f t="shared" si="0"/>
        <v>31630</v>
      </c>
    </row>
    <row r="20" spans="1:5" ht="15.75">
      <c r="A20" s="109" t="s">
        <v>322</v>
      </c>
      <c r="B20" s="110">
        <f>SUM(B8:B19)</f>
        <v>208191</v>
      </c>
      <c r="C20" s="110">
        <f>SUM(C8:C19)</f>
        <v>35551</v>
      </c>
      <c r="D20" s="110">
        <f>SUM(D8:D19)</f>
        <v>0</v>
      </c>
      <c r="E20" s="110">
        <f>SUM(E8:E19)</f>
        <v>243742</v>
      </c>
    </row>
    <row r="22" spans="1:5" ht="15.75">
      <c r="A22" s="188" t="s">
        <v>496</v>
      </c>
      <c r="B22" s="64">
        <v>0</v>
      </c>
      <c r="C22" s="189">
        <v>0</v>
      </c>
      <c r="D22" s="64">
        <v>0</v>
      </c>
      <c r="E22" s="64">
        <v>0</v>
      </c>
    </row>
    <row r="25" spans="1:5" ht="12.75">
      <c r="A25" s="64" t="s">
        <v>501</v>
      </c>
      <c r="B25" s="190">
        <f>SUM(B20:B24)</f>
        <v>208191</v>
      </c>
      <c r="C25" s="190">
        <f>SUM(C20:C24)</f>
        <v>35551</v>
      </c>
      <c r="D25" s="64">
        <v>0</v>
      </c>
      <c r="E25" s="190">
        <f>SUM(E20:E24)</f>
        <v>243742</v>
      </c>
    </row>
    <row r="35" ht="15.75" customHeight="1"/>
  </sheetData>
  <mergeCells count="4">
    <mergeCell ref="A2:E2"/>
    <mergeCell ref="A3:E3"/>
    <mergeCell ref="A4:E4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1"/>
  <sheetViews>
    <sheetView view="pageBreakPreview" zoomScaleSheetLayoutView="100" workbookViewId="0" topLeftCell="A1">
      <selection activeCell="A1" sqref="A1:G1"/>
    </sheetView>
  </sheetViews>
  <sheetFormatPr defaultColWidth="9.140625" defaultRowHeight="12.75"/>
  <cols>
    <col min="1" max="1" width="1.1484375" style="138" customWidth="1"/>
    <col min="2" max="2" width="3.421875" style="28" customWidth="1"/>
    <col min="3" max="4" width="2.140625" style="28" customWidth="1"/>
    <col min="5" max="5" width="38.00390625" style="28" customWidth="1"/>
    <col min="6" max="6" width="15.421875" style="28" customWidth="1"/>
    <col min="7" max="7" width="15.421875" style="140" customWidth="1"/>
    <col min="8" max="8" width="13.140625" style="140" customWidth="1"/>
    <col min="9" max="16384" width="9.140625" style="148" customWidth="1"/>
  </cols>
  <sheetData>
    <row r="1" spans="1:7" ht="12.75">
      <c r="A1" s="201" t="s">
        <v>508</v>
      </c>
      <c r="B1" s="201"/>
      <c r="C1" s="201"/>
      <c r="D1" s="201"/>
      <c r="E1" s="201"/>
      <c r="F1" s="201"/>
      <c r="G1" s="201"/>
    </row>
    <row r="2" spans="1:7" ht="24" customHeight="1">
      <c r="A2" s="201" t="s">
        <v>436</v>
      </c>
      <c r="B2" s="201"/>
      <c r="C2" s="201"/>
      <c r="D2" s="201"/>
      <c r="E2" s="201"/>
      <c r="F2" s="201"/>
      <c r="G2" s="201"/>
    </row>
    <row r="3" spans="1:7" ht="12.75">
      <c r="A3" s="225" t="s">
        <v>335</v>
      </c>
      <c r="B3" s="225"/>
      <c r="C3" s="225"/>
      <c r="D3" s="225"/>
      <c r="E3" s="225"/>
      <c r="F3" s="225"/>
      <c r="G3" s="149"/>
    </row>
    <row r="4" spans="1:7" ht="12.75">
      <c r="A4" s="225" t="s">
        <v>222</v>
      </c>
      <c r="B4" s="225"/>
      <c r="C4" s="225"/>
      <c r="D4" s="225"/>
      <c r="E4" s="225"/>
      <c r="F4" s="225"/>
      <c r="G4" s="149"/>
    </row>
    <row r="5" spans="1:7" ht="12.75">
      <c r="A5" s="225" t="s">
        <v>126</v>
      </c>
      <c r="B5" s="225"/>
      <c r="C5" s="225"/>
      <c r="D5" s="225"/>
      <c r="E5" s="225"/>
      <c r="F5" s="225"/>
      <c r="G5" s="149"/>
    </row>
    <row r="6" spans="1:7" ht="4.5" customHeight="1" thickBot="1">
      <c r="A6" s="150"/>
      <c r="B6" s="150"/>
      <c r="C6" s="150"/>
      <c r="D6" s="150"/>
      <c r="E6" s="150"/>
      <c r="F6" s="150"/>
      <c r="G6" s="149"/>
    </row>
    <row r="7" spans="1:8" ht="27.75" customHeight="1">
      <c r="A7" s="227" t="s">
        <v>129</v>
      </c>
      <c r="B7" s="227"/>
      <c r="C7" s="227"/>
      <c r="D7" s="227"/>
      <c r="E7" s="227"/>
      <c r="F7" s="226" t="s">
        <v>125</v>
      </c>
      <c r="G7" s="203" t="s">
        <v>441</v>
      </c>
      <c r="H7" s="224"/>
    </row>
    <row r="8" spans="1:8" s="152" customFormat="1" ht="45" customHeight="1">
      <c r="A8" s="227"/>
      <c r="B8" s="227"/>
      <c r="C8" s="227"/>
      <c r="D8" s="227"/>
      <c r="E8" s="227"/>
      <c r="F8" s="226"/>
      <c r="G8" s="151" t="s">
        <v>442</v>
      </c>
      <c r="H8" s="151" t="s">
        <v>443</v>
      </c>
    </row>
    <row r="9" spans="1:8" s="140" customFormat="1" ht="12.75">
      <c r="A9" s="138"/>
      <c r="B9" s="153" t="s">
        <v>221</v>
      </c>
      <c r="C9" s="153"/>
      <c r="D9" s="153"/>
      <c r="E9" s="153"/>
      <c r="F9" s="153"/>
      <c r="G9" s="154">
        <f>SUM(G10+G28+G32+G35+G38+G41+G44+G73+G88+G89)</f>
        <v>117234</v>
      </c>
      <c r="H9" s="154">
        <f>SUM(H10+H28+H32+H35+H38+H41+H44+H73+H88+H89)</f>
        <v>121515</v>
      </c>
    </row>
    <row r="10" spans="1:8" s="140" customFormat="1" ht="12.75">
      <c r="A10" s="138"/>
      <c r="B10" s="28"/>
      <c r="C10" s="28" t="s">
        <v>9</v>
      </c>
      <c r="D10" s="28"/>
      <c r="E10" s="28"/>
      <c r="F10" s="28"/>
      <c r="G10" s="155">
        <f>SUM(G11:G27)</f>
        <v>5659</v>
      </c>
      <c r="H10" s="155">
        <f>SUM(H11:H27)</f>
        <v>7311</v>
      </c>
    </row>
    <row r="11" spans="1:8" s="140" customFormat="1" ht="12.75">
      <c r="A11" s="138"/>
      <c r="B11" s="28"/>
      <c r="C11" s="28"/>
      <c r="D11" s="28" t="s">
        <v>131</v>
      </c>
      <c r="E11" s="28"/>
      <c r="F11" s="28"/>
      <c r="G11" s="139">
        <v>1980</v>
      </c>
      <c r="H11" s="139">
        <v>1980</v>
      </c>
    </row>
    <row r="12" spans="1:8" s="140" customFormat="1" ht="12.75">
      <c r="A12" s="138"/>
      <c r="B12" s="28"/>
      <c r="C12" s="28"/>
      <c r="D12" s="28" t="s">
        <v>132</v>
      </c>
      <c r="E12" s="28"/>
      <c r="F12" s="28"/>
      <c r="G12" s="139">
        <v>0</v>
      </c>
      <c r="H12" s="139">
        <v>0</v>
      </c>
    </row>
    <row r="13" spans="1:8" s="140" customFormat="1" ht="12.75">
      <c r="A13" s="138"/>
      <c r="B13" s="28"/>
      <c r="C13" s="28"/>
      <c r="D13" s="28" t="s">
        <v>133</v>
      </c>
      <c r="E13" s="28"/>
      <c r="F13" s="28"/>
      <c r="G13" s="139">
        <v>594</v>
      </c>
      <c r="H13" s="139">
        <v>594</v>
      </c>
    </row>
    <row r="14" spans="1:8" s="140" customFormat="1" ht="20.25" customHeight="1">
      <c r="A14" s="138"/>
      <c r="B14" s="28"/>
      <c r="C14" s="28"/>
      <c r="D14" s="202" t="s">
        <v>475</v>
      </c>
      <c r="E14" s="202"/>
      <c r="F14" s="137"/>
      <c r="G14" s="139">
        <v>3085</v>
      </c>
      <c r="H14" s="139">
        <v>1034</v>
      </c>
    </row>
    <row r="15" spans="1:8" s="140" customFormat="1" ht="12.75">
      <c r="A15" s="138"/>
      <c r="B15" s="28"/>
      <c r="C15" s="28"/>
      <c r="D15" s="202" t="s">
        <v>477</v>
      </c>
      <c r="E15" s="202"/>
      <c r="F15" s="137"/>
      <c r="G15" s="139">
        <v>0</v>
      </c>
      <c r="H15" s="139">
        <v>161</v>
      </c>
    </row>
    <row r="16" spans="1:8" s="140" customFormat="1" ht="12.75">
      <c r="A16" s="138"/>
      <c r="B16" s="28"/>
      <c r="C16" s="28"/>
      <c r="D16" s="202" t="s">
        <v>476</v>
      </c>
      <c r="E16" s="202"/>
      <c r="F16" s="137"/>
      <c r="G16" s="139">
        <v>0</v>
      </c>
      <c r="H16" s="139">
        <v>36</v>
      </c>
    </row>
    <row r="17" spans="1:8" s="140" customFormat="1" ht="12.75">
      <c r="A17" s="138"/>
      <c r="B17" s="28"/>
      <c r="C17" s="28"/>
      <c r="D17" s="202" t="s">
        <v>478</v>
      </c>
      <c r="E17" s="202"/>
      <c r="F17" s="137"/>
      <c r="G17" s="139">
        <v>0</v>
      </c>
      <c r="H17" s="139">
        <v>103</v>
      </c>
    </row>
    <row r="18" spans="1:8" s="140" customFormat="1" ht="12.75">
      <c r="A18" s="138"/>
      <c r="B18" s="28"/>
      <c r="C18" s="28"/>
      <c r="D18" s="202" t="s">
        <v>479</v>
      </c>
      <c r="E18" s="202"/>
      <c r="F18" s="137"/>
      <c r="G18" s="139">
        <v>0</v>
      </c>
      <c r="H18" s="139">
        <v>54</v>
      </c>
    </row>
    <row r="19" spans="1:8" s="140" customFormat="1" ht="12.75">
      <c r="A19" s="138"/>
      <c r="B19" s="28"/>
      <c r="C19" s="28"/>
      <c r="D19" s="202" t="s">
        <v>480</v>
      </c>
      <c r="E19" s="202"/>
      <c r="F19" s="137"/>
      <c r="G19" s="139">
        <v>0</v>
      </c>
      <c r="H19" s="139">
        <v>2170</v>
      </c>
    </row>
    <row r="20" spans="1:8" s="140" customFormat="1" ht="12.75">
      <c r="A20" s="138"/>
      <c r="B20" s="28"/>
      <c r="C20" s="28"/>
      <c r="D20" s="202" t="s">
        <v>481</v>
      </c>
      <c r="E20" s="202"/>
      <c r="F20" s="137"/>
      <c r="G20" s="139">
        <v>0</v>
      </c>
      <c r="H20" s="139">
        <v>64</v>
      </c>
    </row>
    <row r="21" spans="1:8" s="140" customFormat="1" ht="12.75">
      <c r="A21" s="138"/>
      <c r="B21" s="28"/>
      <c r="C21" s="28"/>
      <c r="D21" s="202" t="s">
        <v>482</v>
      </c>
      <c r="E21" s="202"/>
      <c r="F21" s="137"/>
      <c r="G21" s="139">
        <v>0</v>
      </c>
      <c r="H21" s="139">
        <v>145</v>
      </c>
    </row>
    <row r="22" spans="1:8" s="140" customFormat="1" ht="12.75">
      <c r="A22" s="138"/>
      <c r="B22" s="28"/>
      <c r="C22" s="28"/>
      <c r="D22" s="202" t="s">
        <v>483</v>
      </c>
      <c r="E22" s="202"/>
      <c r="F22" s="137"/>
      <c r="G22" s="139">
        <v>0</v>
      </c>
      <c r="H22" s="139">
        <v>25</v>
      </c>
    </row>
    <row r="23" spans="1:8" s="140" customFormat="1" ht="12.75">
      <c r="A23" s="138"/>
      <c r="B23" s="28"/>
      <c r="C23" s="28"/>
      <c r="D23" s="202" t="s">
        <v>484</v>
      </c>
      <c r="E23" s="202"/>
      <c r="F23" s="137"/>
      <c r="G23" s="139">
        <v>0</v>
      </c>
      <c r="H23" s="139">
        <v>70</v>
      </c>
    </row>
    <row r="24" spans="1:8" s="140" customFormat="1" ht="12.75">
      <c r="A24" s="138"/>
      <c r="B24" s="28"/>
      <c r="C24" s="28"/>
      <c r="D24" s="202" t="s">
        <v>485</v>
      </c>
      <c r="E24" s="202"/>
      <c r="F24" s="137"/>
      <c r="G24" s="139">
        <v>0</v>
      </c>
      <c r="H24" s="139">
        <v>203</v>
      </c>
    </row>
    <row r="25" spans="1:8" s="140" customFormat="1" ht="39" customHeight="1">
      <c r="A25" s="138"/>
      <c r="B25" s="28"/>
      <c r="C25" s="28"/>
      <c r="D25" s="202" t="s">
        <v>486</v>
      </c>
      <c r="E25" s="202"/>
      <c r="F25" s="137"/>
      <c r="G25" s="139">
        <v>0</v>
      </c>
      <c r="H25" s="139">
        <v>51</v>
      </c>
    </row>
    <row r="26" spans="1:8" s="140" customFormat="1" ht="29.25" customHeight="1">
      <c r="A26" s="138"/>
      <c r="B26" s="28"/>
      <c r="C26" s="28"/>
      <c r="D26" s="202" t="s">
        <v>487</v>
      </c>
      <c r="E26" s="202"/>
      <c r="F26" s="137"/>
      <c r="G26" s="139">
        <v>0</v>
      </c>
      <c r="H26" s="139">
        <v>561</v>
      </c>
    </row>
    <row r="27" spans="1:8" s="140" customFormat="1" ht="12.75">
      <c r="A27" s="138"/>
      <c r="B27" s="28"/>
      <c r="C27" s="28"/>
      <c r="D27" s="202" t="s">
        <v>488</v>
      </c>
      <c r="E27" s="202"/>
      <c r="F27" s="137"/>
      <c r="G27" s="139">
        <v>0</v>
      </c>
      <c r="H27" s="139">
        <v>60</v>
      </c>
    </row>
    <row r="28" spans="1:8" s="140" customFormat="1" ht="12.75">
      <c r="A28" s="138"/>
      <c r="B28" s="28"/>
      <c r="C28" s="28" t="s">
        <v>39</v>
      </c>
      <c r="D28" s="28"/>
      <c r="E28" s="28"/>
      <c r="F28" s="28"/>
      <c r="G28" s="155">
        <f>SUM(G29:G31)</f>
        <v>2340</v>
      </c>
      <c r="H28" s="155">
        <f>SUM(H29:H31)</f>
        <v>2340</v>
      </c>
    </row>
    <row r="29" spans="1:8" s="140" customFormat="1" ht="12.75">
      <c r="A29" s="138"/>
      <c r="B29" s="28"/>
      <c r="C29" s="28"/>
      <c r="D29" s="28" t="s">
        <v>122</v>
      </c>
      <c r="E29" s="28"/>
      <c r="F29" s="28"/>
      <c r="G29" s="139">
        <v>2172</v>
      </c>
      <c r="H29" s="139">
        <v>2172</v>
      </c>
    </row>
    <row r="30" spans="1:8" s="140" customFormat="1" ht="12.75">
      <c r="A30" s="138"/>
      <c r="B30" s="28"/>
      <c r="C30" s="28"/>
      <c r="D30" s="28" t="s">
        <v>223</v>
      </c>
      <c r="E30" s="28"/>
      <c r="F30" s="28"/>
      <c r="G30" s="139">
        <v>168</v>
      </c>
      <c r="H30" s="139">
        <v>168</v>
      </c>
    </row>
    <row r="31" spans="1:8" s="140" customFormat="1" ht="12.75">
      <c r="A31" s="138"/>
      <c r="B31" s="28"/>
      <c r="C31" s="28"/>
      <c r="D31" s="216" t="s">
        <v>489</v>
      </c>
      <c r="E31" s="216"/>
      <c r="F31" s="28"/>
      <c r="G31" s="139">
        <v>0</v>
      </c>
      <c r="H31" s="139">
        <v>0</v>
      </c>
    </row>
    <row r="32" spans="1:8" s="140" customFormat="1" ht="12.75">
      <c r="A32" s="138"/>
      <c r="B32" s="28"/>
      <c r="C32" s="138" t="s">
        <v>10</v>
      </c>
      <c r="D32" s="138"/>
      <c r="E32" s="28"/>
      <c r="F32" s="28"/>
      <c r="G32" s="155">
        <f>SUM(G33:G34)</f>
        <v>2420</v>
      </c>
      <c r="H32" s="155">
        <f>SUM(H33:H34)</f>
        <v>2420</v>
      </c>
    </row>
    <row r="33" spans="1:8" s="140" customFormat="1" ht="12.75">
      <c r="A33" s="138"/>
      <c r="B33" s="28"/>
      <c r="C33" s="138"/>
      <c r="D33" s="216" t="s">
        <v>123</v>
      </c>
      <c r="E33" s="216"/>
      <c r="F33" s="28"/>
      <c r="G33" s="155">
        <v>2420</v>
      </c>
      <c r="H33" s="155">
        <v>1885</v>
      </c>
    </row>
    <row r="34" spans="1:8" s="140" customFormat="1" ht="12.75">
      <c r="A34" s="138"/>
      <c r="B34" s="28"/>
      <c r="C34" s="138"/>
      <c r="D34" s="156" t="s">
        <v>462</v>
      </c>
      <c r="E34" s="156"/>
      <c r="F34" s="28"/>
      <c r="G34" s="155">
        <v>0</v>
      </c>
      <c r="H34" s="155">
        <v>535</v>
      </c>
    </row>
    <row r="35" spans="1:8" s="140" customFormat="1" ht="12.75">
      <c r="A35" s="138"/>
      <c r="B35" s="28"/>
      <c r="C35" s="138" t="s">
        <v>230</v>
      </c>
      <c r="D35" s="28"/>
      <c r="E35" s="28"/>
      <c r="F35" s="28"/>
      <c r="G35" s="155">
        <f>SUM(G36:G37)</f>
        <v>5640</v>
      </c>
      <c r="H35" s="155">
        <f>SUM(H36:H37)</f>
        <v>5640</v>
      </c>
    </row>
    <row r="36" spans="1:8" s="140" customFormat="1" ht="12.75">
      <c r="A36" s="138"/>
      <c r="B36" s="28"/>
      <c r="C36" s="138"/>
      <c r="D36" s="28"/>
      <c r="E36" s="28" t="s">
        <v>229</v>
      </c>
      <c r="F36" s="28"/>
      <c r="G36" s="155">
        <v>4440</v>
      </c>
      <c r="H36" s="155">
        <v>4440</v>
      </c>
    </row>
    <row r="37" spans="1:8" s="140" customFormat="1" ht="12.75">
      <c r="A37" s="138"/>
      <c r="B37" s="28"/>
      <c r="C37" s="138"/>
      <c r="D37" s="28"/>
      <c r="E37" s="28" t="s">
        <v>231</v>
      </c>
      <c r="F37" s="28"/>
      <c r="G37" s="155">
        <v>1200</v>
      </c>
      <c r="H37" s="155">
        <v>1200</v>
      </c>
    </row>
    <row r="38" spans="1:8" s="140" customFormat="1" ht="12.75">
      <c r="A38" s="138"/>
      <c r="B38" s="28"/>
      <c r="C38" s="138" t="s">
        <v>17</v>
      </c>
      <c r="D38" s="28"/>
      <c r="E38" s="28"/>
      <c r="F38" s="28"/>
      <c r="G38" s="155">
        <f>SUM(G39:G40)</f>
        <v>0</v>
      </c>
      <c r="H38" s="155">
        <f>SUM(H39:H40)</f>
        <v>5000</v>
      </c>
    </row>
    <row r="39" spans="1:8" s="140" customFormat="1" ht="12.75">
      <c r="A39" s="138"/>
      <c r="B39" s="28"/>
      <c r="C39" s="138"/>
      <c r="D39" s="28"/>
      <c r="E39" s="28" t="s">
        <v>228</v>
      </c>
      <c r="F39" s="28"/>
      <c r="G39" s="155">
        <v>0</v>
      </c>
      <c r="H39" s="155">
        <v>3937</v>
      </c>
    </row>
    <row r="40" spans="1:8" s="140" customFormat="1" ht="12.75">
      <c r="A40" s="138"/>
      <c r="B40" s="28"/>
      <c r="C40" s="138"/>
      <c r="D40" s="28"/>
      <c r="E40" s="28" t="s">
        <v>43</v>
      </c>
      <c r="F40" s="28"/>
      <c r="G40" s="155">
        <v>0</v>
      </c>
      <c r="H40" s="155">
        <v>1063</v>
      </c>
    </row>
    <row r="41" spans="1:8" s="140" customFormat="1" ht="12.75">
      <c r="A41" s="138"/>
      <c r="B41" s="28"/>
      <c r="C41" s="28" t="s">
        <v>40</v>
      </c>
      <c r="D41" s="28"/>
      <c r="E41" s="28"/>
      <c r="F41" s="28"/>
      <c r="G41" s="155">
        <f>SUM(G42:G43)</f>
        <v>0</v>
      </c>
      <c r="H41" s="155">
        <f>SUM(H42:H43)</f>
        <v>400</v>
      </c>
    </row>
    <row r="42" spans="1:8" s="140" customFormat="1" ht="12.75">
      <c r="A42" s="138"/>
      <c r="B42" s="28"/>
      <c r="C42" s="28"/>
      <c r="D42" s="28"/>
      <c r="E42" s="157" t="s">
        <v>41</v>
      </c>
      <c r="F42" s="157"/>
      <c r="G42" s="139">
        <v>0</v>
      </c>
      <c r="H42" s="139">
        <v>400</v>
      </c>
    </row>
    <row r="43" spans="1:8" s="140" customFormat="1" ht="12.75">
      <c r="A43" s="138"/>
      <c r="B43" s="28"/>
      <c r="C43" s="28"/>
      <c r="D43" s="28"/>
      <c r="E43" s="157" t="s">
        <v>42</v>
      </c>
      <c r="F43" s="157"/>
      <c r="G43" s="139">
        <v>0</v>
      </c>
      <c r="H43" s="139">
        <v>0</v>
      </c>
    </row>
    <row r="44" spans="1:8" s="140" customFormat="1" ht="12.75">
      <c r="A44" s="138"/>
      <c r="B44" s="28"/>
      <c r="C44" s="28" t="s">
        <v>11</v>
      </c>
      <c r="D44" s="28"/>
      <c r="E44" s="157"/>
      <c r="F44" s="157"/>
      <c r="G44" s="158">
        <f>SUM(G45,G51,G63,G69)</f>
        <v>5415</v>
      </c>
      <c r="H44" s="158">
        <f>SUM(H45,H51,H63,H69)</f>
        <v>8082</v>
      </c>
    </row>
    <row r="45" spans="1:8" s="140" customFormat="1" ht="12.75">
      <c r="A45" s="138"/>
      <c r="B45" s="28"/>
      <c r="C45" s="28"/>
      <c r="D45" s="28" t="s">
        <v>44</v>
      </c>
      <c r="E45" s="157"/>
      <c r="F45" s="157"/>
      <c r="G45" s="158">
        <f>SUM(G46:G50)</f>
        <v>770</v>
      </c>
      <c r="H45" s="158">
        <f>SUM(H46:H50)</f>
        <v>770</v>
      </c>
    </row>
    <row r="46" spans="1:8" s="140" customFormat="1" ht="12.75">
      <c r="A46" s="138"/>
      <c r="B46" s="28"/>
      <c r="C46" s="28"/>
      <c r="D46" s="28"/>
      <c r="E46" s="157" t="s">
        <v>45</v>
      </c>
      <c r="F46" s="157"/>
      <c r="G46" s="139">
        <v>20</v>
      </c>
      <c r="H46" s="139">
        <v>65</v>
      </c>
    </row>
    <row r="47" spans="1:8" s="140" customFormat="1" ht="12.75">
      <c r="A47" s="138"/>
      <c r="B47" s="28"/>
      <c r="C47" s="28"/>
      <c r="D47" s="28"/>
      <c r="E47" s="157" t="s">
        <v>256</v>
      </c>
      <c r="F47" s="157"/>
      <c r="G47" s="139">
        <v>20</v>
      </c>
      <c r="H47" s="139">
        <v>20</v>
      </c>
    </row>
    <row r="48" spans="1:8" s="140" customFormat="1" ht="12.75">
      <c r="A48" s="138"/>
      <c r="B48" s="28"/>
      <c r="C48" s="28"/>
      <c r="D48" s="28"/>
      <c r="E48" s="157" t="s">
        <v>361</v>
      </c>
      <c r="F48" s="157"/>
      <c r="G48" s="139">
        <v>50</v>
      </c>
      <c r="H48" s="139">
        <v>50</v>
      </c>
    </row>
    <row r="49" spans="1:8" s="140" customFormat="1" ht="12.75">
      <c r="A49" s="138"/>
      <c r="B49" s="28"/>
      <c r="C49" s="28"/>
      <c r="D49" s="28"/>
      <c r="E49" s="157" t="s">
        <v>46</v>
      </c>
      <c r="F49" s="157"/>
      <c r="G49" s="139">
        <v>100</v>
      </c>
      <c r="H49" s="139">
        <v>365</v>
      </c>
    </row>
    <row r="50" spans="1:8" s="140" customFormat="1" ht="12.75">
      <c r="A50" s="138"/>
      <c r="B50" s="28"/>
      <c r="C50" s="28"/>
      <c r="D50" s="28"/>
      <c r="E50" s="157" t="s">
        <v>232</v>
      </c>
      <c r="F50" s="157"/>
      <c r="G50" s="139">
        <v>580</v>
      </c>
      <c r="H50" s="139">
        <v>270</v>
      </c>
    </row>
    <row r="51" spans="1:8" s="140" customFormat="1" ht="12.75">
      <c r="A51" s="138"/>
      <c r="B51" s="28"/>
      <c r="C51" s="28"/>
      <c r="D51" s="28" t="s">
        <v>48</v>
      </c>
      <c r="E51" s="157"/>
      <c r="F51" s="157"/>
      <c r="G51" s="158">
        <f>SUM(G52:G62)</f>
        <v>1850</v>
      </c>
      <c r="H51" s="158">
        <f>SUM(H52:H62)</f>
        <v>4375</v>
      </c>
    </row>
    <row r="52" spans="1:8" s="140" customFormat="1" ht="12.75">
      <c r="A52" s="138"/>
      <c r="B52" s="28"/>
      <c r="C52" s="28"/>
      <c r="D52" s="28"/>
      <c r="E52" s="157" t="s">
        <v>49</v>
      </c>
      <c r="F52" s="157"/>
      <c r="G52" s="139">
        <v>300</v>
      </c>
      <c r="H52" s="139">
        <v>580</v>
      </c>
    </row>
    <row r="53" spans="1:8" s="140" customFormat="1" ht="12.75">
      <c r="A53" s="138"/>
      <c r="B53" s="28"/>
      <c r="C53" s="28"/>
      <c r="D53" s="28"/>
      <c r="E53" s="157" t="s">
        <v>50</v>
      </c>
      <c r="F53" s="157"/>
      <c r="G53" s="139">
        <v>100</v>
      </c>
      <c r="H53" s="139">
        <v>100</v>
      </c>
    </row>
    <row r="54" spans="1:8" s="140" customFormat="1" ht="12.75">
      <c r="A54" s="138"/>
      <c r="B54" s="28"/>
      <c r="C54" s="28"/>
      <c r="D54" s="28"/>
      <c r="E54" s="157" t="s">
        <v>233</v>
      </c>
      <c r="F54" s="157"/>
      <c r="G54" s="139">
        <v>1300</v>
      </c>
      <c r="H54" s="139">
        <v>1300</v>
      </c>
    </row>
    <row r="55" spans="1:8" s="140" customFormat="1" ht="12.75">
      <c r="A55" s="138"/>
      <c r="B55" s="28"/>
      <c r="C55" s="28"/>
      <c r="D55" s="28"/>
      <c r="E55" s="157" t="s">
        <v>51</v>
      </c>
      <c r="F55" s="157"/>
      <c r="G55" s="139">
        <v>0</v>
      </c>
      <c r="H55" s="139">
        <v>935</v>
      </c>
    </row>
    <row r="56" spans="1:8" s="140" customFormat="1" ht="12.75">
      <c r="A56" s="138"/>
      <c r="B56" s="28"/>
      <c r="C56" s="28"/>
      <c r="D56" s="28"/>
      <c r="E56" s="157" t="s">
        <v>240</v>
      </c>
      <c r="F56" s="157"/>
      <c r="G56" s="139">
        <v>0</v>
      </c>
      <c r="H56" s="139">
        <v>10</v>
      </c>
    </row>
    <row r="57" spans="1:8" s="140" customFormat="1" ht="12.75">
      <c r="A57" s="138"/>
      <c r="B57" s="28"/>
      <c r="C57" s="28"/>
      <c r="D57" s="28"/>
      <c r="E57" s="157" t="s">
        <v>52</v>
      </c>
      <c r="F57" s="157"/>
      <c r="G57" s="139">
        <v>0</v>
      </c>
      <c r="H57" s="139">
        <v>50</v>
      </c>
    </row>
    <row r="58" spans="1:8" s="140" customFormat="1" ht="12.75">
      <c r="A58" s="138"/>
      <c r="B58" s="28"/>
      <c r="C58" s="28"/>
      <c r="D58" s="28"/>
      <c r="E58" s="157" t="s">
        <v>53</v>
      </c>
      <c r="F58" s="157"/>
      <c r="G58" s="139">
        <v>0</v>
      </c>
      <c r="H58" s="139">
        <v>5</v>
      </c>
    </row>
    <row r="59" spans="1:8" s="140" customFormat="1" ht="12.75">
      <c r="A59" s="138"/>
      <c r="B59" s="28"/>
      <c r="C59" s="28"/>
      <c r="D59" s="28"/>
      <c r="E59" s="157" t="s">
        <v>54</v>
      </c>
      <c r="F59" s="157"/>
      <c r="G59" s="139">
        <v>0</v>
      </c>
      <c r="H59" s="139">
        <v>735</v>
      </c>
    </row>
    <row r="60" spans="1:8" s="140" customFormat="1" ht="12.75">
      <c r="A60" s="138"/>
      <c r="B60" s="28"/>
      <c r="C60" s="28"/>
      <c r="D60" s="28"/>
      <c r="E60" s="157" t="s">
        <v>55</v>
      </c>
      <c r="F60" s="157"/>
      <c r="G60" s="139">
        <v>150</v>
      </c>
      <c r="H60" s="139">
        <v>150</v>
      </c>
    </row>
    <row r="61" spans="1:8" s="140" customFormat="1" ht="25.5">
      <c r="A61" s="138"/>
      <c r="B61" s="28"/>
      <c r="C61" s="28"/>
      <c r="D61" s="28"/>
      <c r="E61" s="159" t="s">
        <v>56</v>
      </c>
      <c r="F61" s="159"/>
      <c r="G61" s="139">
        <v>0</v>
      </c>
      <c r="H61" s="139">
        <v>0</v>
      </c>
    </row>
    <row r="62" spans="1:8" s="140" customFormat="1" ht="12.75">
      <c r="A62" s="138"/>
      <c r="B62" s="28"/>
      <c r="C62" s="28"/>
      <c r="D62" s="28"/>
      <c r="E62" s="157" t="s">
        <v>57</v>
      </c>
      <c r="F62" s="157"/>
      <c r="G62" s="139">
        <v>0</v>
      </c>
      <c r="H62" s="139">
        <v>510</v>
      </c>
    </row>
    <row r="63" spans="1:8" s="140" customFormat="1" ht="12.75">
      <c r="A63" s="138"/>
      <c r="B63" s="28"/>
      <c r="C63" s="28"/>
      <c r="D63" s="28" t="s">
        <v>58</v>
      </c>
      <c r="E63" s="157"/>
      <c r="F63" s="157"/>
      <c r="G63" s="158">
        <f>SUM(G64:G68)</f>
        <v>2595</v>
      </c>
      <c r="H63" s="158">
        <f>SUM(H64:H68)</f>
        <v>2527</v>
      </c>
    </row>
    <row r="64" spans="1:8" s="140" customFormat="1" ht="12.75">
      <c r="A64" s="138"/>
      <c r="B64" s="28"/>
      <c r="C64" s="28"/>
      <c r="D64" s="28"/>
      <c r="E64" s="157" t="s">
        <v>89</v>
      </c>
      <c r="F64" s="157"/>
      <c r="G64" s="158">
        <v>200</v>
      </c>
      <c r="H64" s="158">
        <v>200</v>
      </c>
    </row>
    <row r="65" spans="1:8" s="140" customFormat="1" ht="12.75">
      <c r="A65" s="138"/>
      <c r="B65" s="28"/>
      <c r="C65" s="28"/>
      <c r="D65" s="28"/>
      <c r="E65" s="157" t="s">
        <v>234</v>
      </c>
      <c r="F65" s="157"/>
      <c r="G65" s="158">
        <v>200</v>
      </c>
      <c r="H65" s="158">
        <v>200</v>
      </c>
    </row>
    <row r="66" spans="1:8" s="140" customFormat="1" ht="12.75">
      <c r="A66" s="138"/>
      <c r="B66" s="28"/>
      <c r="C66" s="28"/>
      <c r="D66" s="28"/>
      <c r="E66" s="157" t="s">
        <v>235</v>
      </c>
      <c r="F66" s="157"/>
      <c r="G66" s="158">
        <v>800</v>
      </c>
      <c r="H66" s="158">
        <v>732</v>
      </c>
    </row>
    <row r="67" spans="1:8" s="140" customFormat="1" ht="12.75">
      <c r="A67" s="138"/>
      <c r="B67" s="28"/>
      <c r="C67" s="28"/>
      <c r="D67" s="48"/>
      <c r="E67" s="29" t="s">
        <v>59</v>
      </c>
      <c r="F67" s="29"/>
      <c r="G67" s="139">
        <v>895</v>
      </c>
      <c r="H67" s="139">
        <v>895</v>
      </c>
    </row>
    <row r="68" spans="1:8" s="140" customFormat="1" ht="12.75">
      <c r="A68" s="138"/>
      <c r="B68" s="28"/>
      <c r="C68" s="28"/>
      <c r="D68" s="48"/>
      <c r="E68" s="29" t="s">
        <v>117</v>
      </c>
      <c r="F68" s="29"/>
      <c r="G68" s="139">
        <v>500</v>
      </c>
      <c r="H68" s="139">
        <v>500</v>
      </c>
    </row>
    <row r="69" spans="1:8" s="140" customFormat="1" ht="12.75">
      <c r="A69" s="138"/>
      <c r="B69" s="28"/>
      <c r="C69" s="28"/>
      <c r="D69" s="48" t="s">
        <v>60</v>
      </c>
      <c r="E69" s="28"/>
      <c r="F69" s="28"/>
      <c r="G69" s="158">
        <f>SUM(G70,G71,G72)</f>
        <v>200</v>
      </c>
      <c r="H69" s="158">
        <f>SUM(H70,H71,H72)</f>
        <v>410</v>
      </c>
    </row>
    <row r="70" spans="1:8" s="140" customFormat="1" ht="12.75">
      <c r="A70" s="138"/>
      <c r="B70" s="28"/>
      <c r="C70" s="28"/>
      <c r="D70" s="48"/>
      <c r="E70" s="29" t="s">
        <v>61</v>
      </c>
      <c r="F70" s="29"/>
      <c r="G70" s="139">
        <v>200</v>
      </c>
      <c r="H70" s="139">
        <v>200</v>
      </c>
    </row>
    <row r="71" spans="1:8" s="140" customFormat="1" ht="12.75">
      <c r="A71" s="138"/>
      <c r="B71" s="28"/>
      <c r="C71" s="28"/>
      <c r="D71" s="48"/>
      <c r="E71" s="29" t="s">
        <v>62</v>
      </c>
      <c r="F71" s="29"/>
      <c r="G71" s="139">
        <v>0</v>
      </c>
      <c r="H71" s="139">
        <v>210</v>
      </c>
    </row>
    <row r="72" spans="1:8" s="140" customFormat="1" ht="12.75">
      <c r="A72" s="138"/>
      <c r="B72" s="28"/>
      <c r="C72" s="28"/>
      <c r="D72" s="48"/>
      <c r="E72" s="29" t="s">
        <v>369</v>
      </c>
      <c r="F72" s="29"/>
      <c r="G72" s="139">
        <v>0</v>
      </c>
      <c r="H72" s="139">
        <v>0</v>
      </c>
    </row>
    <row r="73" spans="1:8" s="140" customFormat="1" ht="15" customHeight="1">
      <c r="A73" s="138"/>
      <c r="B73" s="28"/>
      <c r="C73" s="28" t="s">
        <v>12</v>
      </c>
      <c r="D73" s="28"/>
      <c r="E73" s="157"/>
      <c r="F73" s="157"/>
      <c r="G73" s="158">
        <f>SUM(G74+G75+G76+G83+G84+G85+G86)</f>
        <v>15308</v>
      </c>
      <c r="H73" s="158">
        <f>SUM(H74+H75+H76+H83+H84+H85+H86)</f>
        <v>15308</v>
      </c>
    </row>
    <row r="74" spans="1:8" s="140" customFormat="1" ht="35.25" customHeight="1">
      <c r="A74" s="138"/>
      <c r="B74" s="28"/>
      <c r="C74" s="28"/>
      <c r="D74" s="213" t="s">
        <v>236</v>
      </c>
      <c r="E74" s="213"/>
      <c r="F74" s="136"/>
      <c r="G74" s="139">
        <v>11056</v>
      </c>
      <c r="H74" s="139">
        <v>11056</v>
      </c>
    </row>
    <row r="75" spans="1:8" s="140" customFormat="1" ht="12.75">
      <c r="A75" s="138"/>
      <c r="B75" s="28"/>
      <c r="C75" s="28"/>
      <c r="D75" s="213" t="s">
        <v>237</v>
      </c>
      <c r="E75" s="213"/>
      <c r="F75" s="136"/>
      <c r="G75" s="139">
        <v>300</v>
      </c>
      <c r="H75" s="139">
        <v>300</v>
      </c>
    </row>
    <row r="76" spans="1:8" s="140" customFormat="1" ht="12.75">
      <c r="A76" s="138"/>
      <c r="B76" s="28"/>
      <c r="C76" s="28"/>
      <c r="D76" s="28" t="s">
        <v>63</v>
      </c>
      <c r="E76" s="28"/>
      <c r="F76" s="28"/>
      <c r="G76" s="139">
        <f>SUM(G77:G82)</f>
        <v>1413</v>
      </c>
      <c r="H76" s="139">
        <f>SUM(H77:H82)</f>
        <v>1413</v>
      </c>
    </row>
    <row r="77" spans="1:8" s="140" customFormat="1" ht="12.75">
      <c r="A77" s="138"/>
      <c r="B77" s="28"/>
      <c r="C77" s="28"/>
      <c r="D77" s="28" t="s">
        <v>238</v>
      </c>
      <c r="E77" s="28"/>
      <c r="F77" s="28"/>
      <c r="G77" s="160">
        <v>150</v>
      </c>
      <c r="H77" s="160">
        <v>150</v>
      </c>
    </row>
    <row r="78" spans="1:8" s="140" customFormat="1" ht="12.75">
      <c r="A78" s="138"/>
      <c r="B78" s="28"/>
      <c r="C78" s="28"/>
      <c r="D78" s="28" t="s">
        <v>239</v>
      </c>
      <c r="E78" s="28"/>
      <c r="F78" s="28"/>
      <c r="G78" s="160">
        <v>425</v>
      </c>
      <c r="H78" s="160">
        <v>425</v>
      </c>
    </row>
    <row r="79" spans="1:8" s="140" customFormat="1" ht="12.75">
      <c r="A79" s="138"/>
      <c r="B79" s="28"/>
      <c r="C79" s="28"/>
      <c r="D79" s="202" t="s">
        <v>348</v>
      </c>
      <c r="E79" s="202"/>
      <c r="F79" s="137"/>
      <c r="G79" s="161">
        <v>87</v>
      </c>
      <c r="H79" s="161">
        <v>87</v>
      </c>
    </row>
    <row r="80" spans="1:8" s="140" customFormat="1" ht="12.75">
      <c r="A80" s="138"/>
      <c r="B80" s="28"/>
      <c r="C80" s="28"/>
      <c r="D80" s="162" t="s">
        <v>286</v>
      </c>
      <c r="E80" s="162"/>
      <c r="F80" s="162"/>
      <c r="G80" s="160">
        <v>226</v>
      </c>
      <c r="H80" s="160">
        <v>226</v>
      </c>
    </row>
    <row r="81" spans="1:8" s="140" customFormat="1" ht="12.75">
      <c r="A81" s="138"/>
      <c r="B81" s="28"/>
      <c r="C81" s="28"/>
      <c r="D81" s="162" t="s">
        <v>287</v>
      </c>
      <c r="E81" s="162"/>
      <c r="F81" s="162"/>
      <c r="G81" s="160">
        <v>160</v>
      </c>
      <c r="H81" s="160">
        <v>160</v>
      </c>
    </row>
    <row r="82" spans="1:8" s="140" customFormat="1" ht="12.75">
      <c r="A82" s="138"/>
      <c r="B82" s="28"/>
      <c r="C82" s="28"/>
      <c r="D82" s="162" t="s">
        <v>288</v>
      </c>
      <c r="E82" s="162"/>
      <c r="F82" s="162"/>
      <c r="G82" s="160">
        <v>365</v>
      </c>
      <c r="H82" s="160">
        <v>365</v>
      </c>
    </row>
    <row r="83" spans="1:8" s="140" customFormat="1" ht="12.75">
      <c r="A83" s="138"/>
      <c r="B83" s="28"/>
      <c r="C83" s="28"/>
      <c r="D83" s="162" t="s">
        <v>349</v>
      </c>
      <c r="E83" s="162"/>
      <c r="F83" s="162"/>
      <c r="G83" s="139">
        <v>774</v>
      </c>
      <c r="H83" s="139">
        <v>774</v>
      </c>
    </row>
    <row r="84" spans="1:8" s="140" customFormat="1" ht="12.75">
      <c r="A84" s="138"/>
      <c r="B84" s="28"/>
      <c r="C84" s="28"/>
      <c r="D84" s="202" t="s">
        <v>64</v>
      </c>
      <c r="E84" s="202"/>
      <c r="F84" s="162"/>
      <c r="G84" s="139">
        <v>500</v>
      </c>
      <c r="H84" s="139">
        <v>500</v>
      </c>
    </row>
    <row r="85" spans="1:8" s="140" customFormat="1" ht="12.75">
      <c r="A85" s="138"/>
      <c r="B85" s="28"/>
      <c r="C85" s="28"/>
      <c r="D85" s="202" t="s">
        <v>350</v>
      </c>
      <c r="E85" s="202"/>
      <c r="F85" s="162"/>
      <c r="G85" s="139">
        <v>700</v>
      </c>
      <c r="H85" s="139">
        <v>700</v>
      </c>
    </row>
    <row r="86" spans="1:8" s="140" customFormat="1" ht="12.75">
      <c r="A86" s="138"/>
      <c r="B86" s="28"/>
      <c r="C86" s="28" t="s">
        <v>112</v>
      </c>
      <c r="D86" s="162"/>
      <c r="E86" s="162"/>
      <c r="F86" s="162"/>
      <c r="G86" s="139">
        <f>SUM(G87)</f>
        <v>565</v>
      </c>
      <c r="H86" s="139">
        <f>SUM(H87)</f>
        <v>565</v>
      </c>
    </row>
    <row r="87" spans="1:8" s="140" customFormat="1" ht="12.75">
      <c r="A87" s="138"/>
      <c r="B87" s="28"/>
      <c r="C87" s="28"/>
      <c r="D87" s="162" t="s">
        <v>347</v>
      </c>
      <c r="E87" s="162"/>
      <c r="F87" s="162"/>
      <c r="G87" s="139">
        <v>565</v>
      </c>
      <c r="H87" s="139">
        <v>565</v>
      </c>
    </row>
    <row r="88" spans="1:8" s="140" customFormat="1" ht="12.75">
      <c r="A88" s="138"/>
      <c r="B88" s="28"/>
      <c r="C88" s="28" t="s">
        <v>358</v>
      </c>
      <c r="D88" s="162"/>
      <c r="E88" s="162"/>
      <c r="F88" s="162"/>
      <c r="G88" s="139">
        <v>1000</v>
      </c>
      <c r="H88" s="139">
        <v>1000</v>
      </c>
    </row>
    <row r="89" spans="1:8" s="140" customFormat="1" ht="12.75">
      <c r="A89" s="138"/>
      <c r="B89" s="28"/>
      <c r="C89" s="28" t="s">
        <v>14</v>
      </c>
      <c r="D89" s="162"/>
      <c r="E89" s="162"/>
      <c r="F89" s="162"/>
      <c r="G89" s="139">
        <v>79452</v>
      </c>
      <c r="H89" s="139">
        <v>74014</v>
      </c>
    </row>
    <row r="90" spans="1:8" s="163" customFormat="1" ht="30" customHeight="1">
      <c r="A90" s="138"/>
      <c r="B90" s="153" t="s">
        <v>224</v>
      </c>
      <c r="C90" s="35"/>
      <c r="D90" s="35"/>
      <c r="E90" s="35"/>
      <c r="F90" s="35">
        <v>7</v>
      </c>
      <c r="G90" s="154">
        <f>SUM(G91+G99+G102+G105+G108+G112)</f>
        <v>29406</v>
      </c>
      <c r="H90" s="154">
        <f>SUM(H91+H99+H102+H105+H108+H112)</f>
        <v>24011</v>
      </c>
    </row>
    <row r="91" spans="1:8" s="140" customFormat="1" ht="12.75">
      <c r="A91" s="138"/>
      <c r="B91" s="28"/>
      <c r="C91" s="28" t="s">
        <v>65</v>
      </c>
      <c r="D91" s="28"/>
      <c r="E91" s="28"/>
      <c r="F91" s="28"/>
      <c r="G91" s="155">
        <f>SUM(G92:G98)</f>
        <v>8496</v>
      </c>
      <c r="H91" s="155">
        <f>SUM(H92:H98)</f>
        <v>5861</v>
      </c>
    </row>
    <row r="92" spans="1:8" s="140" customFormat="1" ht="12.75">
      <c r="A92" s="138"/>
      <c r="B92" s="28"/>
      <c r="C92" s="28"/>
      <c r="D92" s="28" t="s">
        <v>77</v>
      </c>
      <c r="E92" s="28"/>
      <c r="F92" s="28"/>
      <c r="G92" s="155">
        <v>4142</v>
      </c>
      <c r="H92" s="155">
        <v>4142</v>
      </c>
    </row>
    <row r="93" spans="1:8" s="140" customFormat="1" ht="12.75">
      <c r="A93" s="138"/>
      <c r="B93" s="28"/>
      <c r="C93" s="28"/>
      <c r="D93" s="28" t="s">
        <v>336</v>
      </c>
      <c r="E93" s="28"/>
      <c r="F93" s="28"/>
      <c r="G93" s="155">
        <v>216</v>
      </c>
      <c r="H93" s="155">
        <v>306</v>
      </c>
    </row>
    <row r="94" spans="1:8" s="140" customFormat="1" ht="12.75">
      <c r="A94" s="138"/>
      <c r="B94" s="28"/>
      <c r="C94" s="28"/>
      <c r="D94" s="28" t="s">
        <v>337</v>
      </c>
      <c r="E94" s="28"/>
      <c r="F94" s="28"/>
      <c r="G94" s="155">
        <v>3744</v>
      </c>
      <c r="H94" s="155">
        <v>879</v>
      </c>
    </row>
    <row r="95" spans="1:8" s="140" customFormat="1" ht="12.75">
      <c r="A95" s="138"/>
      <c r="B95" s="28"/>
      <c r="C95" s="28"/>
      <c r="D95" s="28" t="s">
        <v>338</v>
      </c>
      <c r="E95" s="28"/>
      <c r="F95" s="28"/>
      <c r="G95" s="155">
        <v>294</v>
      </c>
      <c r="H95" s="155">
        <v>294</v>
      </c>
    </row>
    <row r="96" spans="1:8" s="140" customFormat="1" ht="12.75">
      <c r="A96" s="138"/>
      <c r="B96" s="28"/>
      <c r="C96" s="28"/>
      <c r="D96" s="28" t="s">
        <v>118</v>
      </c>
      <c r="E96" s="28"/>
      <c r="F96" s="28"/>
      <c r="G96" s="139">
        <v>0</v>
      </c>
      <c r="H96" s="139">
        <v>140</v>
      </c>
    </row>
    <row r="97" spans="1:8" s="140" customFormat="1" ht="12.75">
      <c r="A97" s="138"/>
      <c r="B97" s="28"/>
      <c r="C97" s="28"/>
      <c r="D97" s="28" t="s">
        <v>66</v>
      </c>
      <c r="E97" s="28"/>
      <c r="F97" s="28"/>
      <c r="G97" s="139">
        <v>0</v>
      </c>
      <c r="H97" s="139">
        <v>0</v>
      </c>
    </row>
    <row r="98" spans="1:8" s="140" customFormat="1" ht="12.75">
      <c r="A98" s="138"/>
      <c r="B98" s="28"/>
      <c r="C98" s="28"/>
      <c r="D98" s="28" t="s">
        <v>345</v>
      </c>
      <c r="E98" s="28"/>
      <c r="F98" s="28"/>
      <c r="G98" s="139">
        <v>100</v>
      </c>
      <c r="H98" s="139">
        <v>100</v>
      </c>
    </row>
    <row r="99" spans="1:8" s="140" customFormat="1" ht="12.75">
      <c r="A99" s="138"/>
      <c r="B99" s="28"/>
      <c r="C99" s="28" t="s">
        <v>39</v>
      </c>
      <c r="D99" s="28"/>
      <c r="E99" s="28"/>
      <c r="F99" s="28"/>
      <c r="G99" s="155">
        <f>SUM(G100:G101)</f>
        <v>0</v>
      </c>
      <c r="H99" s="155">
        <f>SUM(H100:H101)</f>
        <v>180</v>
      </c>
    </row>
    <row r="100" spans="1:8" s="140" customFormat="1" ht="12.75">
      <c r="A100" s="138"/>
      <c r="B100" s="28"/>
      <c r="C100" s="28"/>
      <c r="D100" s="28" t="s">
        <v>67</v>
      </c>
      <c r="E100" s="28"/>
      <c r="F100" s="28"/>
      <c r="G100" s="139">
        <v>0</v>
      </c>
      <c r="H100" s="139">
        <v>180</v>
      </c>
    </row>
    <row r="101" spans="1:8" s="140" customFormat="1" ht="12.75">
      <c r="A101" s="138"/>
      <c r="B101" s="28"/>
      <c r="C101" s="28"/>
      <c r="D101" s="28" t="s">
        <v>68</v>
      </c>
      <c r="E101" s="28"/>
      <c r="F101" s="28"/>
      <c r="G101" s="139">
        <v>0</v>
      </c>
      <c r="H101" s="139">
        <v>0</v>
      </c>
    </row>
    <row r="102" spans="1:8" s="140" customFormat="1" ht="12.75">
      <c r="A102" s="138"/>
      <c r="B102" s="28"/>
      <c r="C102" s="138" t="s">
        <v>10</v>
      </c>
      <c r="D102" s="138"/>
      <c r="E102" s="28"/>
      <c r="F102" s="28"/>
      <c r="G102" s="155">
        <f>SUM(G103:G104)</f>
        <v>1800</v>
      </c>
      <c r="H102" s="155">
        <f>SUM(H103:H104)</f>
        <v>1800</v>
      </c>
    </row>
    <row r="103" spans="1:8" s="140" customFormat="1" ht="12.75">
      <c r="A103" s="138"/>
      <c r="B103" s="28"/>
      <c r="C103" s="138"/>
      <c r="D103" s="216" t="s">
        <v>123</v>
      </c>
      <c r="E103" s="216"/>
      <c r="F103" s="28"/>
      <c r="G103" s="155">
        <v>1800</v>
      </c>
      <c r="H103" s="155">
        <v>1785</v>
      </c>
    </row>
    <row r="104" spans="1:8" s="140" customFormat="1" ht="12.75">
      <c r="A104" s="138"/>
      <c r="B104" s="28"/>
      <c r="C104" s="138"/>
      <c r="D104" s="28" t="s">
        <v>462</v>
      </c>
      <c r="E104" s="28"/>
      <c r="F104" s="28"/>
      <c r="G104" s="155">
        <v>0</v>
      </c>
      <c r="H104" s="155">
        <v>15</v>
      </c>
    </row>
    <row r="105" spans="1:8" s="140" customFormat="1" ht="12.75">
      <c r="A105" s="138"/>
      <c r="B105" s="28"/>
      <c r="C105" s="138" t="s">
        <v>17</v>
      </c>
      <c r="D105" s="28"/>
      <c r="E105" s="28"/>
      <c r="F105" s="28"/>
      <c r="G105" s="155">
        <f>SUM(G106:G107)</f>
        <v>2540</v>
      </c>
      <c r="H105" s="155">
        <f>SUM(H106:H107)</f>
        <v>0</v>
      </c>
    </row>
    <row r="106" spans="1:8" s="140" customFormat="1" ht="12.75">
      <c r="A106" s="138"/>
      <c r="B106" s="28"/>
      <c r="C106" s="138"/>
      <c r="D106" s="28" t="s">
        <v>405</v>
      </c>
      <c r="E106" s="28"/>
      <c r="F106" s="28"/>
      <c r="G106" s="155">
        <v>2000</v>
      </c>
      <c r="H106" s="155">
        <v>0</v>
      </c>
    </row>
    <row r="107" spans="1:8" s="140" customFormat="1" ht="12.75">
      <c r="A107" s="138"/>
      <c r="B107" s="28"/>
      <c r="C107" s="138"/>
      <c r="D107" s="28" t="s">
        <v>43</v>
      </c>
      <c r="E107" s="28"/>
      <c r="F107" s="28"/>
      <c r="G107" s="155">
        <v>540</v>
      </c>
      <c r="H107" s="155">
        <v>0</v>
      </c>
    </row>
    <row r="108" spans="1:8" s="140" customFormat="1" ht="12.75">
      <c r="A108" s="138"/>
      <c r="B108" s="28"/>
      <c r="C108" s="28" t="s">
        <v>40</v>
      </c>
      <c r="D108" s="28"/>
      <c r="E108" s="28"/>
      <c r="F108" s="28"/>
      <c r="G108" s="164">
        <f>SUM(G109:G111)</f>
        <v>4640</v>
      </c>
      <c r="H108" s="164">
        <f>SUM(H109:H111)</f>
        <v>4240</v>
      </c>
    </row>
    <row r="109" spans="1:8" s="140" customFormat="1" ht="12.75">
      <c r="A109" s="138"/>
      <c r="B109" s="28"/>
      <c r="C109" s="28"/>
      <c r="D109" s="28"/>
      <c r="E109" s="157" t="s">
        <v>356</v>
      </c>
      <c r="F109" s="157"/>
      <c r="G109" s="139">
        <v>3250</v>
      </c>
      <c r="H109" s="139">
        <v>3250</v>
      </c>
    </row>
    <row r="110" spans="1:8" s="140" customFormat="1" ht="12.75">
      <c r="A110" s="138"/>
      <c r="B110" s="28"/>
      <c r="C110" s="28"/>
      <c r="D110" s="28"/>
      <c r="E110" s="157" t="s">
        <v>41</v>
      </c>
      <c r="F110" s="157"/>
      <c r="G110" s="139">
        <v>400</v>
      </c>
      <c r="H110" s="139">
        <v>0</v>
      </c>
    </row>
    <row r="111" spans="1:8" s="140" customFormat="1" ht="12.75">
      <c r="A111" s="138"/>
      <c r="B111" s="28"/>
      <c r="C111" s="28"/>
      <c r="D111" s="28"/>
      <c r="E111" s="157" t="s">
        <v>42</v>
      </c>
      <c r="F111" s="157"/>
      <c r="G111" s="139">
        <v>990</v>
      </c>
      <c r="H111" s="139">
        <v>990</v>
      </c>
    </row>
    <row r="112" spans="1:8" s="140" customFormat="1" ht="12.75">
      <c r="A112" s="138"/>
      <c r="B112" s="28"/>
      <c r="C112" s="28" t="s">
        <v>11</v>
      </c>
      <c r="D112" s="28"/>
      <c r="E112" s="157"/>
      <c r="F112" s="157"/>
      <c r="G112" s="158">
        <f>SUM(G113+G119+G127+G129+G133)</f>
        <v>11930</v>
      </c>
      <c r="H112" s="158">
        <f>SUM(H113+H119+H127+H129+H133)</f>
        <v>11930</v>
      </c>
    </row>
    <row r="113" spans="1:8" s="140" customFormat="1" ht="12.75">
      <c r="A113" s="138"/>
      <c r="B113" s="28"/>
      <c r="C113" s="28"/>
      <c r="D113" s="28" t="s">
        <v>44</v>
      </c>
      <c r="E113" s="157"/>
      <c r="F113" s="157"/>
      <c r="G113" s="158">
        <f>SUM(G114:G118)</f>
        <v>2480</v>
      </c>
      <c r="H113" s="158">
        <f>SUM(H114:H118)</f>
        <v>2480</v>
      </c>
    </row>
    <row r="114" spans="1:8" s="140" customFormat="1" ht="12.75">
      <c r="A114" s="138"/>
      <c r="B114" s="28"/>
      <c r="C114" s="28"/>
      <c r="D114" s="28"/>
      <c r="E114" s="157" t="s">
        <v>69</v>
      </c>
      <c r="F114" s="157"/>
      <c r="G114" s="139">
        <v>800</v>
      </c>
      <c r="H114" s="139">
        <v>800</v>
      </c>
    </row>
    <row r="115" spans="1:8" s="140" customFormat="1" ht="12.75">
      <c r="A115" s="138"/>
      <c r="B115" s="28"/>
      <c r="C115" s="28"/>
      <c r="D115" s="28"/>
      <c r="E115" s="157" t="s">
        <v>46</v>
      </c>
      <c r="F115" s="157"/>
      <c r="G115" s="139">
        <v>300</v>
      </c>
      <c r="H115" s="139">
        <v>300</v>
      </c>
    </row>
    <row r="116" spans="1:8" s="140" customFormat="1" ht="12.75">
      <c r="A116" s="138"/>
      <c r="B116" s="28"/>
      <c r="C116" s="28"/>
      <c r="D116" s="28"/>
      <c r="E116" s="157" t="s">
        <v>70</v>
      </c>
      <c r="F116" s="157"/>
      <c r="G116" s="139">
        <v>80</v>
      </c>
      <c r="H116" s="139">
        <v>80</v>
      </c>
    </row>
    <row r="117" spans="1:8" s="140" customFormat="1" ht="12.75">
      <c r="A117" s="138"/>
      <c r="B117" s="28"/>
      <c r="C117" s="28"/>
      <c r="D117" s="28"/>
      <c r="E117" s="157" t="s">
        <v>71</v>
      </c>
      <c r="F117" s="157"/>
      <c r="G117" s="139">
        <v>1300</v>
      </c>
      <c r="H117" s="139">
        <v>1300</v>
      </c>
    </row>
    <row r="118" spans="1:8" s="140" customFormat="1" ht="12.75">
      <c r="A118" s="138"/>
      <c r="B118" s="28"/>
      <c r="C118" s="28"/>
      <c r="D118" s="28"/>
      <c r="E118" s="157" t="s">
        <v>47</v>
      </c>
      <c r="F118" s="157"/>
      <c r="G118" s="139">
        <v>0</v>
      </c>
      <c r="H118" s="139">
        <v>0</v>
      </c>
    </row>
    <row r="119" spans="1:8" s="140" customFormat="1" ht="12.75">
      <c r="A119" s="138"/>
      <c r="B119" s="28"/>
      <c r="C119" s="28"/>
      <c r="D119" s="28" t="s">
        <v>48</v>
      </c>
      <c r="E119" s="157"/>
      <c r="F119" s="157"/>
      <c r="G119" s="158">
        <f>SUM(G120:G126)</f>
        <v>6430</v>
      </c>
      <c r="H119" s="158">
        <f>SUM(H120:H126)</f>
        <v>6430</v>
      </c>
    </row>
    <row r="120" spans="1:8" s="140" customFormat="1" ht="12.75">
      <c r="A120" s="138"/>
      <c r="B120" s="28"/>
      <c r="C120" s="28"/>
      <c r="D120" s="28"/>
      <c r="E120" s="157" t="s">
        <v>470</v>
      </c>
      <c r="F120" s="157"/>
      <c r="G120" s="158">
        <v>0</v>
      </c>
      <c r="H120" s="158">
        <v>40</v>
      </c>
    </row>
    <row r="121" spans="1:8" s="140" customFormat="1" ht="12.75">
      <c r="A121" s="138"/>
      <c r="B121" s="28"/>
      <c r="C121" s="28"/>
      <c r="D121" s="28"/>
      <c r="E121" s="157" t="s">
        <v>51</v>
      </c>
      <c r="F121" s="157"/>
      <c r="G121" s="139">
        <v>2000</v>
      </c>
      <c r="H121" s="139">
        <v>2000</v>
      </c>
    </row>
    <row r="122" spans="1:8" s="140" customFormat="1" ht="12.75">
      <c r="A122" s="138"/>
      <c r="B122" s="28"/>
      <c r="C122" s="28"/>
      <c r="D122" s="28"/>
      <c r="E122" s="157" t="s">
        <v>52</v>
      </c>
      <c r="F122" s="157"/>
      <c r="G122" s="139">
        <v>500</v>
      </c>
      <c r="H122" s="139">
        <v>500</v>
      </c>
    </row>
    <row r="123" spans="1:8" s="140" customFormat="1" ht="12.75">
      <c r="A123" s="138"/>
      <c r="B123" s="28"/>
      <c r="C123" s="28"/>
      <c r="D123" s="28"/>
      <c r="E123" s="157" t="s">
        <v>53</v>
      </c>
      <c r="F123" s="157"/>
      <c r="G123" s="139">
        <v>350</v>
      </c>
      <c r="H123" s="139">
        <v>350</v>
      </c>
    </row>
    <row r="124" spans="1:8" s="140" customFormat="1" ht="12.75">
      <c r="A124" s="138"/>
      <c r="B124" s="28"/>
      <c r="C124" s="28"/>
      <c r="D124" s="28"/>
      <c r="E124" s="157" t="s">
        <v>240</v>
      </c>
      <c r="F124" s="157"/>
      <c r="G124" s="139">
        <v>1000</v>
      </c>
      <c r="H124" s="139">
        <v>960</v>
      </c>
    </row>
    <row r="125" spans="1:8" s="140" customFormat="1" ht="12.75">
      <c r="A125" s="138"/>
      <c r="B125" s="28"/>
      <c r="C125" s="28"/>
      <c r="D125" s="28"/>
      <c r="E125" s="157" t="s">
        <v>54</v>
      </c>
      <c r="F125" s="157"/>
      <c r="G125" s="139">
        <v>400</v>
      </c>
      <c r="H125" s="139">
        <v>400</v>
      </c>
    </row>
    <row r="126" spans="1:8" s="140" customFormat="1" ht="12.75">
      <c r="A126" s="138"/>
      <c r="B126" s="28"/>
      <c r="C126" s="28"/>
      <c r="D126" s="28"/>
      <c r="E126" s="157" t="s">
        <v>55</v>
      </c>
      <c r="F126" s="157"/>
      <c r="G126" s="139">
        <v>2180</v>
      </c>
      <c r="H126" s="139">
        <v>2180</v>
      </c>
    </row>
    <row r="127" spans="1:8" s="140" customFormat="1" ht="12.75">
      <c r="A127" s="138"/>
      <c r="B127" s="28"/>
      <c r="C127" s="28"/>
      <c r="D127" s="28" t="s">
        <v>58</v>
      </c>
      <c r="E127" s="157"/>
      <c r="F127" s="157"/>
      <c r="G127" s="158">
        <f>SUM(G128)</f>
        <v>300</v>
      </c>
      <c r="H127" s="158">
        <f>SUM(H128)</f>
        <v>300</v>
      </c>
    </row>
    <row r="128" spans="1:8" s="140" customFormat="1" ht="12.75">
      <c r="A128" s="138"/>
      <c r="B128" s="28"/>
      <c r="C128" s="28"/>
      <c r="D128" s="28"/>
      <c r="E128" s="157" t="s">
        <v>369</v>
      </c>
      <c r="F128" s="157"/>
      <c r="G128" s="158">
        <v>300</v>
      </c>
      <c r="H128" s="158">
        <v>300</v>
      </c>
    </row>
    <row r="129" spans="1:8" s="140" customFormat="1" ht="12.75">
      <c r="A129" s="138"/>
      <c r="B129" s="28"/>
      <c r="C129" s="28"/>
      <c r="D129" s="48" t="s">
        <v>60</v>
      </c>
      <c r="E129" s="28"/>
      <c r="F129" s="28"/>
      <c r="G129" s="158">
        <f>SUM(G130,G131,G132)</f>
        <v>920</v>
      </c>
      <c r="H129" s="165">
        <f>SUM(H130,H131,H132)</f>
        <v>920</v>
      </c>
    </row>
    <row r="130" spans="1:8" s="140" customFormat="1" ht="12.75">
      <c r="A130" s="138"/>
      <c r="B130" s="28"/>
      <c r="C130" s="28"/>
      <c r="D130" s="48"/>
      <c r="E130" s="29" t="s">
        <v>61</v>
      </c>
      <c r="F130" s="29"/>
      <c r="G130" s="139">
        <v>570</v>
      </c>
      <c r="H130" s="166">
        <v>570</v>
      </c>
    </row>
    <row r="131" spans="1:8" s="140" customFormat="1" ht="12.75">
      <c r="A131" s="138"/>
      <c r="B131" s="28"/>
      <c r="C131" s="28"/>
      <c r="D131" s="48"/>
      <c r="E131" s="29" t="s">
        <v>62</v>
      </c>
      <c r="F131" s="29"/>
      <c r="G131" s="139">
        <v>350</v>
      </c>
      <c r="H131" s="166">
        <v>350</v>
      </c>
    </row>
    <row r="132" spans="1:8" s="140" customFormat="1" ht="12.75">
      <c r="A132" s="138"/>
      <c r="B132" s="28"/>
      <c r="C132" s="28"/>
      <c r="D132" s="48"/>
      <c r="E132" s="29" t="s">
        <v>369</v>
      </c>
      <c r="F132" s="29"/>
      <c r="G132" s="139">
        <v>0</v>
      </c>
      <c r="H132" s="139">
        <v>0</v>
      </c>
    </row>
    <row r="133" spans="1:8" s="140" customFormat="1" ht="12.75">
      <c r="A133" s="138"/>
      <c r="B133" s="28"/>
      <c r="C133" s="28"/>
      <c r="D133" s="28" t="s">
        <v>59</v>
      </c>
      <c r="E133" s="157"/>
      <c r="F133" s="157"/>
      <c r="G133" s="139">
        <v>1800</v>
      </c>
      <c r="H133" s="139">
        <v>1800</v>
      </c>
    </row>
    <row r="134" spans="1:8" s="140" customFormat="1" ht="12.75">
      <c r="A134" s="138"/>
      <c r="B134" s="28"/>
      <c r="C134" s="28"/>
      <c r="D134" s="28" t="s">
        <v>61</v>
      </c>
      <c r="E134" s="157"/>
      <c r="F134" s="157"/>
      <c r="G134" s="139">
        <v>0</v>
      </c>
      <c r="H134" s="139">
        <v>0</v>
      </c>
    </row>
    <row r="135" spans="1:8" s="140" customFormat="1" ht="30" customHeight="1">
      <c r="A135" s="138"/>
      <c r="B135" s="153" t="s">
        <v>225</v>
      </c>
      <c r="C135" s="35"/>
      <c r="D135" s="35"/>
      <c r="E135" s="35"/>
      <c r="F135" s="35"/>
      <c r="G135" s="154">
        <f>SUM(G136,G140,G145)</f>
        <v>320</v>
      </c>
      <c r="H135" s="154">
        <f>SUM(H136,H140,H145)</f>
        <v>320</v>
      </c>
    </row>
    <row r="136" spans="1:8" s="140" customFormat="1" ht="12.75">
      <c r="A136" s="138"/>
      <c r="B136" s="28"/>
      <c r="C136" s="28" t="s">
        <v>40</v>
      </c>
      <c r="D136" s="28"/>
      <c r="E136" s="28"/>
      <c r="F136" s="28"/>
      <c r="G136" s="155">
        <f>SUM(G137:G138)</f>
        <v>155</v>
      </c>
      <c r="H136" s="155">
        <f>SUM(H137:H138)</f>
        <v>155</v>
      </c>
    </row>
    <row r="137" spans="1:8" s="140" customFormat="1" ht="12.75">
      <c r="A137" s="138"/>
      <c r="B137" s="28"/>
      <c r="C137" s="28"/>
      <c r="D137" s="216" t="s">
        <v>355</v>
      </c>
      <c r="E137" s="216"/>
      <c r="F137" s="28"/>
      <c r="G137" s="139">
        <v>120</v>
      </c>
      <c r="H137" s="139">
        <v>120</v>
      </c>
    </row>
    <row r="138" spans="1:8" s="140" customFormat="1" ht="12.75">
      <c r="A138" s="138"/>
      <c r="B138" s="28"/>
      <c r="C138" s="28"/>
      <c r="D138" s="28" t="s">
        <v>42</v>
      </c>
      <c r="E138" s="28"/>
      <c r="F138" s="28"/>
      <c r="G138" s="139">
        <v>35</v>
      </c>
      <c r="H138" s="139">
        <v>35</v>
      </c>
    </row>
    <row r="139" spans="1:8" s="140" customFormat="1" ht="12.75">
      <c r="A139" s="138"/>
      <c r="B139" s="28"/>
      <c r="C139" s="28" t="s">
        <v>11</v>
      </c>
      <c r="D139" s="28"/>
      <c r="E139" s="28"/>
      <c r="F139" s="28"/>
      <c r="G139" s="139">
        <f>SUM(G140,G145)</f>
        <v>165</v>
      </c>
      <c r="H139" s="139">
        <f>SUM(H140,H145)</f>
        <v>165</v>
      </c>
    </row>
    <row r="140" spans="1:8" s="140" customFormat="1" ht="12.75">
      <c r="A140" s="138"/>
      <c r="B140" s="28"/>
      <c r="C140" s="28" t="s">
        <v>48</v>
      </c>
      <c r="D140" s="28"/>
      <c r="E140" s="28"/>
      <c r="F140" s="28"/>
      <c r="G140" s="56">
        <f>SUM(G141:G144)</f>
        <v>130</v>
      </c>
      <c r="H140" s="56">
        <f>SUM(H141:H144)</f>
        <v>130</v>
      </c>
    </row>
    <row r="141" spans="1:8" s="140" customFormat="1" ht="12.75">
      <c r="A141" s="138"/>
      <c r="B141" s="28"/>
      <c r="C141" s="28"/>
      <c r="D141" s="28" t="s">
        <v>72</v>
      </c>
      <c r="E141" s="28"/>
      <c r="F141" s="28"/>
      <c r="G141" s="56">
        <v>80</v>
      </c>
      <c r="H141" s="56">
        <v>80</v>
      </c>
    </row>
    <row r="142" spans="1:8" s="140" customFormat="1" ht="12.75">
      <c r="A142" s="138"/>
      <c r="B142" s="28"/>
      <c r="C142" s="28"/>
      <c r="D142" s="28" t="s">
        <v>73</v>
      </c>
      <c r="E142" s="28"/>
      <c r="F142" s="28"/>
      <c r="G142" s="139">
        <v>50</v>
      </c>
      <c r="H142" s="139">
        <v>50</v>
      </c>
    </row>
    <row r="143" spans="1:8" s="140" customFormat="1" ht="12.75">
      <c r="A143" s="138"/>
      <c r="B143" s="28"/>
      <c r="C143" s="28"/>
      <c r="D143" s="28" t="s">
        <v>54</v>
      </c>
      <c r="E143" s="28"/>
      <c r="F143" s="28"/>
      <c r="G143" s="139">
        <v>0</v>
      </c>
      <c r="H143" s="139">
        <v>0</v>
      </c>
    </row>
    <row r="144" spans="1:8" s="140" customFormat="1" ht="12.75">
      <c r="A144" s="138"/>
      <c r="B144" s="28"/>
      <c r="C144" s="28"/>
      <c r="D144" s="28" t="s">
        <v>74</v>
      </c>
      <c r="E144" s="28"/>
      <c r="F144" s="28"/>
      <c r="G144" s="139">
        <v>0</v>
      </c>
      <c r="H144" s="139">
        <v>0</v>
      </c>
    </row>
    <row r="145" spans="1:8" s="140" customFormat="1" ht="12.75">
      <c r="A145" s="138"/>
      <c r="B145" s="28"/>
      <c r="C145" s="28" t="s">
        <v>59</v>
      </c>
      <c r="D145" s="28"/>
      <c r="E145" s="28"/>
      <c r="F145" s="28"/>
      <c r="G145" s="139">
        <v>35</v>
      </c>
      <c r="H145" s="139">
        <v>35</v>
      </c>
    </row>
    <row r="146" spans="1:8" s="140" customFormat="1" ht="30" customHeight="1">
      <c r="A146" s="138"/>
      <c r="B146" s="153" t="s">
        <v>226</v>
      </c>
      <c r="C146" s="35"/>
      <c r="D146" s="35"/>
      <c r="E146" s="35"/>
      <c r="F146" s="35"/>
      <c r="G146" s="154">
        <f>SUM(G147+G150)</f>
        <v>18525</v>
      </c>
      <c r="H146" s="154">
        <f>SUM(H147+H150)</f>
        <v>18525</v>
      </c>
    </row>
    <row r="147" spans="1:8" s="140" customFormat="1" ht="30" customHeight="1">
      <c r="A147" s="138"/>
      <c r="B147" s="153"/>
      <c r="C147" s="28" t="s">
        <v>40</v>
      </c>
      <c r="D147" s="28"/>
      <c r="E147" s="157"/>
      <c r="F147" s="28"/>
      <c r="G147" s="155">
        <f>SUM(G148:G149)</f>
        <v>12175</v>
      </c>
      <c r="H147" s="155">
        <f>SUM(H148:H149)</f>
        <v>12175</v>
      </c>
    </row>
    <row r="148" spans="1:8" s="140" customFormat="1" ht="12.75">
      <c r="A148" s="138"/>
      <c r="B148" s="153"/>
      <c r="C148" s="28"/>
      <c r="D148" s="28"/>
      <c r="E148" s="157" t="s">
        <v>356</v>
      </c>
      <c r="F148" s="28"/>
      <c r="G148" s="139">
        <v>9600</v>
      </c>
      <c r="H148" s="139">
        <v>9600</v>
      </c>
    </row>
    <row r="149" spans="1:8" s="140" customFormat="1" ht="12.75">
      <c r="A149" s="138"/>
      <c r="B149" s="153"/>
      <c r="C149" s="28"/>
      <c r="D149" s="28"/>
      <c r="E149" s="157" t="s">
        <v>357</v>
      </c>
      <c r="F149" s="28"/>
      <c r="G149" s="139">
        <v>2575</v>
      </c>
      <c r="H149" s="139">
        <v>2575</v>
      </c>
    </row>
    <row r="150" spans="1:8" s="140" customFormat="1" ht="12.75">
      <c r="A150" s="138"/>
      <c r="B150" s="28"/>
      <c r="C150" s="28" t="s">
        <v>11</v>
      </c>
      <c r="D150" s="28"/>
      <c r="E150" s="28"/>
      <c r="F150" s="28"/>
      <c r="G150" s="155">
        <f>SUM(G151,G154)</f>
        <v>6350</v>
      </c>
      <c r="H150" s="155">
        <f>SUM(H151,H154)</f>
        <v>6350</v>
      </c>
    </row>
    <row r="151" spans="1:8" s="140" customFormat="1" ht="12.75">
      <c r="A151" s="138"/>
      <c r="B151" s="28"/>
      <c r="C151" s="28"/>
      <c r="D151" s="28" t="s">
        <v>48</v>
      </c>
      <c r="E151" s="28"/>
      <c r="F151" s="28"/>
      <c r="G151" s="155">
        <f>SUM(G152:G153)</f>
        <v>5000</v>
      </c>
      <c r="H151" s="155">
        <f>SUM(H152:H153)</f>
        <v>5000</v>
      </c>
    </row>
    <row r="152" spans="1:8" s="140" customFormat="1" ht="12.75">
      <c r="A152" s="138"/>
      <c r="B152" s="28"/>
      <c r="C152" s="28"/>
      <c r="D152" s="28"/>
      <c r="E152" s="28" t="s">
        <v>52</v>
      </c>
      <c r="F152" s="28"/>
      <c r="G152" s="139">
        <v>5000</v>
      </c>
      <c r="H152" s="139">
        <v>5000</v>
      </c>
    </row>
    <row r="153" spans="1:8" s="140" customFormat="1" ht="12.75">
      <c r="A153" s="138"/>
      <c r="B153" s="28"/>
      <c r="C153" s="28"/>
      <c r="D153" s="28"/>
      <c r="E153" s="48" t="s">
        <v>75</v>
      </c>
      <c r="F153" s="48"/>
      <c r="G153" s="56">
        <v>0</v>
      </c>
      <c r="H153" s="56">
        <v>0</v>
      </c>
    </row>
    <row r="154" spans="1:8" s="140" customFormat="1" ht="12.75">
      <c r="A154" s="138"/>
      <c r="B154" s="28"/>
      <c r="C154" s="28"/>
      <c r="D154" s="28" t="s">
        <v>59</v>
      </c>
      <c r="E154" s="28"/>
      <c r="F154" s="28"/>
      <c r="G154" s="139">
        <v>1350</v>
      </c>
      <c r="H154" s="139">
        <v>1350</v>
      </c>
    </row>
    <row r="155" spans="1:8" s="169" customFormat="1" ht="28.5" customHeight="1">
      <c r="A155" s="167"/>
      <c r="B155" s="35" t="s">
        <v>241</v>
      </c>
      <c r="C155" s="35"/>
      <c r="D155" s="35"/>
      <c r="E155" s="35"/>
      <c r="F155" s="35"/>
      <c r="G155" s="168">
        <f>SUM(G156+G157)</f>
        <v>492</v>
      </c>
      <c r="H155" s="168">
        <f>SUM(H156+H157)</f>
        <v>492</v>
      </c>
    </row>
    <row r="156" spans="1:8" s="140" customFormat="1" ht="35.25" customHeight="1">
      <c r="A156" s="138"/>
      <c r="B156" s="28"/>
      <c r="C156" s="213" t="s">
        <v>76</v>
      </c>
      <c r="D156" s="213"/>
      <c r="E156" s="213"/>
      <c r="F156" s="136"/>
      <c r="G156" s="139">
        <v>252</v>
      </c>
      <c r="H156" s="139">
        <v>252</v>
      </c>
    </row>
    <row r="157" spans="1:8" s="140" customFormat="1" ht="12.75">
      <c r="A157" s="138"/>
      <c r="B157" s="28"/>
      <c r="C157" s="28" t="s">
        <v>11</v>
      </c>
      <c r="D157" s="28"/>
      <c r="E157" s="28"/>
      <c r="F157" s="28"/>
      <c r="G157" s="155">
        <f>SUM(G158,G163)</f>
        <v>240</v>
      </c>
      <c r="H157" s="155">
        <f>SUM(H158,H163)</f>
        <v>240</v>
      </c>
    </row>
    <row r="158" spans="1:8" s="140" customFormat="1" ht="12.75">
      <c r="A158" s="138"/>
      <c r="B158" s="28"/>
      <c r="C158" s="28"/>
      <c r="D158" s="28" t="s">
        <v>48</v>
      </c>
      <c r="E158" s="28"/>
      <c r="F158" s="28"/>
      <c r="G158" s="155">
        <f>SUM(G159:G162)</f>
        <v>190</v>
      </c>
      <c r="H158" s="155">
        <f>SUM(H159:H162)</f>
        <v>190</v>
      </c>
    </row>
    <row r="159" spans="1:8" s="140" customFormat="1" ht="12.75">
      <c r="A159" s="138"/>
      <c r="B159" s="28"/>
      <c r="C159" s="28"/>
      <c r="D159" s="28"/>
      <c r="E159" s="28" t="s">
        <v>49</v>
      </c>
      <c r="F159" s="28"/>
      <c r="G159" s="155">
        <v>50</v>
      </c>
      <c r="H159" s="155">
        <v>50</v>
      </c>
    </row>
    <row r="160" spans="1:8" s="140" customFormat="1" ht="12.75">
      <c r="A160" s="138"/>
      <c r="B160" s="28"/>
      <c r="C160" s="28"/>
      <c r="D160" s="28"/>
      <c r="E160" s="28" t="s">
        <v>51</v>
      </c>
      <c r="F160" s="28"/>
      <c r="G160" s="155">
        <v>40</v>
      </c>
      <c r="H160" s="155">
        <v>40</v>
      </c>
    </row>
    <row r="161" spans="1:8" s="140" customFormat="1" ht="12.75">
      <c r="A161" s="138"/>
      <c r="B161" s="28"/>
      <c r="C161" s="28"/>
      <c r="D161" s="28"/>
      <c r="E161" s="28" t="s">
        <v>52</v>
      </c>
      <c r="F161" s="28"/>
      <c r="G161" s="139">
        <v>50</v>
      </c>
      <c r="H161" s="139">
        <v>50</v>
      </c>
    </row>
    <row r="162" spans="1:8" s="140" customFormat="1" ht="12.75">
      <c r="A162" s="138"/>
      <c r="B162" s="28"/>
      <c r="C162" s="28"/>
      <c r="D162" s="28"/>
      <c r="E162" s="48" t="s">
        <v>53</v>
      </c>
      <c r="F162" s="48"/>
      <c r="G162" s="56">
        <v>50</v>
      </c>
      <c r="H162" s="56">
        <v>50</v>
      </c>
    </row>
    <row r="163" spans="1:8" s="140" customFormat="1" ht="12.75">
      <c r="A163" s="138"/>
      <c r="B163" s="28"/>
      <c r="C163" s="28"/>
      <c r="D163" s="28" t="s">
        <v>59</v>
      </c>
      <c r="E163" s="28"/>
      <c r="F163" s="28"/>
      <c r="G163" s="139">
        <v>50</v>
      </c>
      <c r="H163" s="139">
        <v>50</v>
      </c>
    </row>
    <row r="164" spans="1:7" s="140" customFormat="1" ht="18" customHeight="1">
      <c r="A164" s="138"/>
      <c r="B164" s="28"/>
      <c r="C164" s="136"/>
      <c r="D164" s="136"/>
      <c r="E164" s="136"/>
      <c r="F164" s="136"/>
      <c r="G164" s="139"/>
    </row>
    <row r="165" spans="1:8" s="140" customFormat="1" ht="30" customHeight="1">
      <c r="A165" s="138"/>
      <c r="B165" s="153" t="s">
        <v>227</v>
      </c>
      <c r="C165" s="35"/>
      <c r="D165" s="35"/>
      <c r="E165" s="35"/>
      <c r="F165" s="35">
        <v>1</v>
      </c>
      <c r="G165" s="154">
        <f>SUM(G166,G171,G174)</f>
        <v>4264</v>
      </c>
      <c r="H165" s="154">
        <f>SUM(H166,H171,H174)</f>
        <v>4264</v>
      </c>
    </row>
    <row r="166" spans="1:8" s="140" customFormat="1" ht="12.75">
      <c r="A166" s="138"/>
      <c r="B166" s="28"/>
      <c r="C166" s="28" t="s">
        <v>9</v>
      </c>
      <c r="D166" s="28"/>
      <c r="E166" s="28"/>
      <c r="F166" s="28"/>
      <c r="G166" s="155">
        <f>SUM(G167:G170)</f>
        <v>1544</v>
      </c>
      <c r="H166" s="155">
        <f>SUM(H167:H170)</f>
        <v>1544</v>
      </c>
    </row>
    <row r="167" spans="1:8" s="140" customFormat="1" ht="12.75">
      <c r="A167" s="138"/>
      <c r="B167" s="28"/>
      <c r="C167" s="28"/>
      <c r="D167" s="28" t="s">
        <v>77</v>
      </c>
      <c r="E167" s="28"/>
      <c r="F167" s="28"/>
      <c r="G167" s="139">
        <v>1472</v>
      </c>
      <c r="H167" s="139">
        <v>1382</v>
      </c>
    </row>
    <row r="168" spans="1:8" s="140" customFormat="1" ht="12.75">
      <c r="A168" s="138"/>
      <c r="B168" s="28"/>
      <c r="C168" s="28"/>
      <c r="D168" s="216" t="s">
        <v>118</v>
      </c>
      <c r="E168" s="216"/>
      <c r="F168" s="28"/>
      <c r="G168" s="139">
        <v>0</v>
      </c>
      <c r="H168" s="139">
        <v>90</v>
      </c>
    </row>
    <row r="169" spans="1:8" s="140" customFormat="1" ht="12.75">
      <c r="A169" s="138"/>
      <c r="B169" s="28"/>
      <c r="C169" s="28"/>
      <c r="D169" s="28" t="s">
        <v>134</v>
      </c>
      <c r="E169" s="28"/>
      <c r="F169" s="28"/>
      <c r="G169" s="139">
        <v>0</v>
      </c>
      <c r="H169" s="139">
        <v>0</v>
      </c>
    </row>
    <row r="170" spans="1:8" s="140" customFormat="1" ht="12.75">
      <c r="A170" s="138"/>
      <c r="B170" s="28"/>
      <c r="C170" s="28"/>
      <c r="D170" s="28" t="s">
        <v>78</v>
      </c>
      <c r="E170" s="28"/>
      <c r="F170" s="28"/>
      <c r="G170" s="139">
        <v>72</v>
      </c>
      <c r="H170" s="139">
        <v>72</v>
      </c>
    </row>
    <row r="171" spans="1:8" s="140" customFormat="1" ht="12.75">
      <c r="A171" s="138"/>
      <c r="B171" s="28"/>
      <c r="C171" s="138" t="s">
        <v>10</v>
      </c>
      <c r="D171" s="138"/>
      <c r="E171" s="28"/>
      <c r="F171" s="28"/>
      <c r="G171" s="155">
        <f>SUM(G172:G173)</f>
        <v>400</v>
      </c>
      <c r="H171" s="155">
        <f>SUM(H172:H173)</f>
        <v>390</v>
      </c>
    </row>
    <row r="172" spans="1:8" s="140" customFormat="1" ht="12.75">
      <c r="A172" s="138"/>
      <c r="B172" s="28"/>
      <c r="C172" s="138"/>
      <c r="D172" s="216" t="s">
        <v>123</v>
      </c>
      <c r="E172" s="216"/>
      <c r="F172" s="28"/>
      <c r="G172" s="155">
        <v>400</v>
      </c>
      <c r="H172" s="155">
        <v>385</v>
      </c>
    </row>
    <row r="173" spans="1:8" s="140" customFormat="1" ht="12.75">
      <c r="A173" s="138"/>
      <c r="B173" s="28"/>
      <c r="C173" s="138"/>
      <c r="D173" s="28" t="s">
        <v>462</v>
      </c>
      <c r="E173" s="28"/>
      <c r="F173" s="28"/>
      <c r="G173" s="155">
        <v>0</v>
      </c>
      <c r="H173" s="155">
        <v>5</v>
      </c>
    </row>
    <row r="174" spans="1:8" s="140" customFormat="1" ht="12.75">
      <c r="A174" s="138"/>
      <c r="B174" s="28"/>
      <c r="C174" s="28" t="s">
        <v>11</v>
      </c>
      <c r="D174" s="28"/>
      <c r="E174" s="28"/>
      <c r="F174" s="28"/>
      <c r="G174" s="155">
        <f>SUM(G175+G181+G184+G185)</f>
        <v>2320</v>
      </c>
      <c r="H174" s="155">
        <f>SUM(H175+H181+H184+H185)</f>
        <v>2330</v>
      </c>
    </row>
    <row r="175" spans="1:8" s="140" customFormat="1" ht="12.75">
      <c r="A175" s="138"/>
      <c r="B175" s="28"/>
      <c r="C175" s="28"/>
      <c r="D175" s="28" t="s">
        <v>44</v>
      </c>
      <c r="E175" s="28"/>
      <c r="F175" s="28"/>
      <c r="G175" s="155">
        <f>SUM(G176:G180)</f>
        <v>1250</v>
      </c>
      <c r="H175" s="155">
        <f>SUM(H176:H180)</f>
        <v>1425</v>
      </c>
    </row>
    <row r="176" spans="1:8" s="140" customFormat="1" ht="12.75">
      <c r="A176" s="138"/>
      <c r="B176" s="28"/>
      <c r="C176" s="28"/>
      <c r="D176" s="28"/>
      <c r="E176" s="28" t="s">
        <v>45</v>
      </c>
      <c r="F176" s="28"/>
      <c r="G176" s="155">
        <v>10</v>
      </c>
      <c r="H176" s="155">
        <v>10</v>
      </c>
    </row>
    <row r="177" spans="1:8" s="140" customFormat="1" ht="12.75">
      <c r="A177" s="138"/>
      <c r="B177" s="28"/>
      <c r="C177" s="28"/>
      <c r="D177" s="28"/>
      <c r="E177" s="29" t="s">
        <v>69</v>
      </c>
      <c r="F177" s="29"/>
      <c r="G177" s="139">
        <v>1000</v>
      </c>
      <c r="H177" s="139">
        <v>1000</v>
      </c>
    </row>
    <row r="178" spans="1:8" s="140" customFormat="1" ht="12.75">
      <c r="A178" s="138"/>
      <c r="B178" s="28"/>
      <c r="C178" s="28"/>
      <c r="D178" s="28"/>
      <c r="E178" s="29" t="s">
        <v>242</v>
      </c>
      <c r="F178" s="29"/>
      <c r="G178" s="139">
        <v>20</v>
      </c>
      <c r="H178" s="139">
        <v>20</v>
      </c>
    </row>
    <row r="179" spans="1:8" s="140" customFormat="1" ht="12.75">
      <c r="A179" s="138"/>
      <c r="B179" s="28"/>
      <c r="C179" s="28"/>
      <c r="D179" s="28"/>
      <c r="E179" s="29" t="s">
        <v>232</v>
      </c>
      <c r="F179" s="29"/>
      <c r="G179" s="139">
        <v>120</v>
      </c>
      <c r="H179" s="139">
        <v>295</v>
      </c>
    </row>
    <row r="180" spans="1:8" s="140" customFormat="1" ht="12.75">
      <c r="A180" s="138"/>
      <c r="B180" s="28"/>
      <c r="C180" s="28"/>
      <c r="D180" s="28"/>
      <c r="E180" s="29" t="s">
        <v>46</v>
      </c>
      <c r="F180" s="29"/>
      <c r="G180" s="139">
        <v>100</v>
      </c>
      <c r="H180" s="139">
        <v>100</v>
      </c>
    </row>
    <row r="181" spans="1:8" s="140" customFormat="1" ht="12.75">
      <c r="A181" s="138"/>
      <c r="B181" s="28"/>
      <c r="C181" s="28"/>
      <c r="D181" s="28" t="s">
        <v>48</v>
      </c>
      <c r="E181" s="28"/>
      <c r="F181" s="28"/>
      <c r="G181" s="155">
        <f>SUM(G182:G183)</f>
        <v>250</v>
      </c>
      <c r="H181" s="155">
        <f>SUM(H182:H183)</f>
        <v>170</v>
      </c>
    </row>
    <row r="182" spans="1:8" s="140" customFormat="1" ht="12.75">
      <c r="A182" s="138"/>
      <c r="B182" s="28"/>
      <c r="C182" s="28"/>
      <c r="D182" s="28"/>
      <c r="E182" s="29" t="s">
        <v>75</v>
      </c>
      <c r="F182" s="29"/>
      <c r="G182" s="139">
        <v>100</v>
      </c>
      <c r="H182" s="139">
        <v>100</v>
      </c>
    </row>
    <row r="183" spans="1:8" s="140" customFormat="1" ht="12.75">
      <c r="A183" s="138"/>
      <c r="B183" s="28"/>
      <c r="C183" s="28"/>
      <c r="D183" s="28"/>
      <c r="E183" s="29" t="s">
        <v>79</v>
      </c>
      <c r="F183" s="29"/>
      <c r="G183" s="139">
        <v>150</v>
      </c>
      <c r="H183" s="139">
        <v>70</v>
      </c>
    </row>
    <row r="184" spans="1:8" s="140" customFormat="1" ht="12.75">
      <c r="A184" s="138"/>
      <c r="B184" s="28"/>
      <c r="C184" s="28"/>
      <c r="D184" s="29" t="s">
        <v>59</v>
      </c>
      <c r="E184" s="48"/>
      <c r="F184" s="48"/>
      <c r="G184" s="139">
        <v>620</v>
      </c>
      <c r="H184" s="139">
        <v>620</v>
      </c>
    </row>
    <row r="185" spans="1:8" s="140" customFormat="1" ht="12.75">
      <c r="A185" s="138"/>
      <c r="B185" s="28"/>
      <c r="C185" s="28"/>
      <c r="D185" s="48" t="s">
        <v>60</v>
      </c>
      <c r="E185" s="29"/>
      <c r="F185" s="29"/>
      <c r="G185" s="155">
        <f>SUM(G186:G188)</f>
        <v>200</v>
      </c>
      <c r="H185" s="155">
        <f>SUM(H186:H188)</f>
        <v>115</v>
      </c>
    </row>
    <row r="186" spans="1:8" s="140" customFormat="1" ht="12.75">
      <c r="A186" s="138"/>
      <c r="B186" s="28"/>
      <c r="C186" s="28"/>
      <c r="D186" s="48"/>
      <c r="E186" s="29" t="s">
        <v>370</v>
      </c>
      <c r="F186" s="29"/>
      <c r="G186" s="139">
        <v>200</v>
      </c>
      <c r="H186" s="139">
        <v>25</v>
      </c>
    </row>
    <row r="187" spans="1:8" s="140" customFormat="1" ht="12.75">
      <c r="A187" s="138"/>
      <c r="B187" s="28"/>
      <c r="C187" s="28"/>
      <c r="D187" s="48"/>
      <c r="E187" s="29" t="s">
        <v>463</v>
      </c>
      <c r="F187" s="29"/>
      <c r="G187" s="139">
        <v>0</v>
      </c>
      <c r="H187" s="139">
        <v>10</v>
      </c>
    </row>
    <row r="188" spans="1:8" s="140" customFormat="1" ht="12.75">
      <c r="A188" s="138"/>
      <c r="B188" s="28"/>
      <c r="C188" s="28"/>
      <c r="D188" s="48"/>
      <c r="E188" s="29" t="s">
        <v>62</v>
      </c>
      <c r="F188" s="29"/>
      <c r="G188" s="139">
        <v>0</v>
      </c>
      <c r="H188" s="139">
        <v>80</v>
      </c>
    </row>
    <row r="189" spans="1:8" s="169" customFormat="1" ht="30" customHeight="1">
      <c r="A189" s="167"/>
      <c r="B189" s="35" t="s">
        <v>351</v>
      </c>
      <c r="C189" s="35"/>
      <c r="D189" s="35"/>
      <c r="E189" s="35"/>
      <c r="F189" s="35"/>
      <c r="G189" s="154">
        <f>SUM(G190:G191)</f>
        <v>365</v>
      </c>
      <c r="H189" s="154">
        <f>SUM(H190:H191)</f>
        <v>1365</v>
      </c>
    </row>
    <row r="190" spans="1:8" s="140" customFormat="1" ht="12.75">
      <c r="A190" s="138"/>
      <c r="B190" s="28"/>
      <c r="C190" s="28" t="s">
        <v>351</v>
      </c>
      <c r="D190" s="28"/>
      <c r="E190" s="28"/>
      <c r="F190" s="28"/>
      <c r="G190" s="139">
        <v>365</v>
      </c>
      <c r="H190" s="139">
        <v>365</v>
      </c>
    </row>
    <row r="191" spans="1:8" s="140" customFormat="1" ht="12.75">
      <c r="A191" s="138"/>
      <c r="B191" s="28"/>
      <c r="C191" s="28" t="s">
        <v>245</v>
      </c>
      <c r="D191" s="28"/>
      <c r="E191" s="28"/>
      <c r="F191" s="28"/>
      <c r="G191" s="139">
        <v>0</v>
      </c>
      <c r="H191" s="139">
        <v>1000</v>
      </c>
    </row>
    <row r="192" spans="1:8" s="169" customFormat="1" ht="31.5" customHeight="1">
      <c r="A192" s="167"/>
      <c r="B192" s="35" t="s">
        <v>243</v>
      </c>
      <c r="C192" s="35"/>
      <c r="D192" s="35"/>
      <c r="E192" s="35"/>
      <c r="F192" s="35"/>
      <c r="G192" s="154">
        <f>SUM(G193)</f>
        <v>360</v>
      </c>
      <c r="H192" s="154">
        <f>SUM(H193)</f>
        <v>360</v>
      </c>
    </row>
    <row r="193" spans="1:8" s="140" customFormat="1" ht="12.75">
      <c r="A193" s="138"/>
      <c r="B193" s="28"/>
      <c r="C193" s="28" t="s">
        <v>81</v>
      </c>
      <c r="D193" s="28"/>
      <c r="E193" s="28"/>
      <c r="F193" s="28"/>
      <c r="G193" s="139">
        <v>360</v>
      </c>
      <c r="H193" s="139">
        <v>360</v>
      </c>
    </row>
    <row r="194" spans="1:7" s="140" customFormat="1" ht="12.75">
      <c r="A194" s="138"/>
      <c r="B194" s="28"/>
      <c r="C194" s="28"/>
      <c r="D194" s="28"/>
      <c r="E194" s="28"/>
      <c r="F194" s="28"/>
      <c r="G194" s="139"/>
    </row>
    <row r="195" spans="1:8" s="169" customFormat="1" ht="31.5" customHeight="1">
      <c r="A195" s="167"/>
      <c r="B195" s="35" t="s">
        <v>492</v>
      </c>
      <c r="C195" s="35"/>
      <c r="D195" s="35"/>
      <c r="E195" s="35"/>
      <c r="F195" s="35"/>
      <c r="G195" s="154">
        <f>SUM(G196)</f>
        <v>0</v>
      </c>
      <c r="H195" s="154">
        <f>SUM(H196)</f>
        <v>0</v>
      </c>
    </row>
    <row r="196" spans="1:8" s="140" customFormat="1" ht="12.75">
      <c r="A196" s="138"/>
      <c r="B196" s="28"/>
      <c r="C196" s="28" t="s">
        <v>493</v>
      </c>
      <c r="D196" s="28"/>
      <c r="E196" s="28"/>
      <c r="F196" s="28"/>
      <c r="G196" s="139">
        <v>0</v>
      </c>
      <c r="H196" s="139">
        <v>0</v>
      </c>
    </row>
    <row r="197" spans="1:7" s="140" customFormat="1" ht="12.75">
      <c r="A197" s="138"/>
      <c r="B197" s="28"/>
      <c r="C197" s="28"/>
      <c r="D197" s="28"/>
      <c r="E197" s="28"/>
      <c r="F197" s="28"/>
      <c r="G197" s="139"/>
    </row>
    <row r="198" spans="1:8" s="169" customFormat="1" ht="31.5" customHeight="1">
      <c r="A198" s="167"/>
      <c r="B198" s="35" t="s">
        <v>461</v>
      </c>
      <c r="C198" s="35"/>
      <c r="D198" s="35"/>
      <c r="E198" s="35"/>
      <c r="F198" s="35"/>
      <c r="G198" s="154">
        <f>SUM(G199)</f>
        <v>0</v>
      </c>
      <c r="H198" s="154">
        <f>SUM(H199)</f>
        <v>68</v>
      </c>
    </row>
    <row r="199" spans="1:8" s="140" customFormat="1" ht="12.75">
      <c r="A199" s="138"/>
      <c r="B199" s="28"/>
      <c r="C199" s="28" t="s">
        <v>81</v>
      </c>
      <c r="D199" s="28"/>
      <c r="E199" s="28"/>
      <c r="F199" s="28"/>
      <c r="G199" s="139">
        <v>0</v>
      </c>
      <c r="H199" s="139">
        <v>68</v>
      </c>
    </row>
    <row r="200" spans="1:7" s="140" customFormat="1" ht="12.75">
      <c r="A200" s="138"/>
      <c r="B200" s="28"/>
      <c r="C200" s="28"/>
      <c r="D200" s="28"/>
      <c r="E200" s="28"/>
      <c r="F200" s="28"/>
      <c r="G200" s="139"/>
    </row>
    <row r="201" spans="1:8" s="140" customFormat="1" ht="30" customHeight="1">
      <c r="A201" s="138"/>
      <c r="B201" s="153" t="s">
        <v>244</v>
      </c>
      <c r="C201" s="28"/>
      <c r="D201" s="28"/>
      <c r="E201" s="28"/>
      <c r="F201" s="28"/>
      <c r="G201" s="154">
        <f>SUM(G202:G202)</f>
        <v>1000</v>
      </c>
      <c r="H201" s="154">
        <f>SUM(H202+H203+H206+H209)</f>
        <v>1930</v>
      </c>
    </row>
    <row r="202" spans="1:8" s="140" customFormat="1" ht="12.75">
      <c r="A202" s="138"/>
      <c r="B202" s="28"/>
      <c r="C202" s="28" t="s">
        <v>245</v>
      </c>
      <c r="D202" s="28"/>
      <c r="E202" s="28"/>
      <c r="F202" s="28"/>
      <c r="G202" s="139">
        <v>1000</v>
      </c>
      <c r="H202" s="139">
        <v>0</v>
      </c>
    </row>
    <row r="203" spans="1:9" s="140" customFormat="1" ht="16.5" customHeight="1">
      <c r="A203" s="138"/>
      <c r="B203" s="28"/>
      <c r="C203" s="28" t="s">
        <v>97</v>
      </c>
      <c r="D203" s="28"/>
      <c r="E203" s="28"/>
      <c r="F203" s="28"/>
      <c r="G203" s="139">
        <f>G204</f>
        <v>0</v>
      </c>
      <c r="H203" s="139">
        <f>SUM(H204:H205)</f>
        <v>1655</v>
      </c>
      <c r="I203" s="148"/>
    </row>
    <row r="204" spans="1:9" s="140" customFormat="1" ht="27" customHeight="1">
      <c r="A204" s="138"/>
      <c r="B204" s="28"/>
      <c r="C204" s="28"/>
      <c r="D204" s="202" t="s">
        <v>464</v>
      </c>
      <c r="E204" s="202"/>
      <c r="F204" s="137"/>
      <c r="G204" s="139">
        <v>0</v>
      </c>
      <c r="H204" s="139">
        <v>1500</v>
      </c>
      <c r="I204" s="148"/>
    </row>
    <row r="205" spans="1:9" s="140" customFormat="1" ht="27" customHeight="1">
      <c r="A205" s="138"/>
      <c r="B205" s="28"/>
      <c r="C205" s="28"/>
      <c r="D205" s="202" t="s">
        <v>466</v>
      </c>
      <c r="E205" s="202"/>
      <c r="F205" s="137"/>
      <c r="G205" s="139">
        <v>0</v>
      </c>
      <c r="H205" s="139">
        <v>155</v>
      </c>
      <c r="I205" s="148"/>
    </row>
    <row r="206" spans="1:9" s="140" customFormat="1" ht="16.5" customHeight="1">
      <c r="A206" s="138"/>
      <c r="B206" s="28"/>
      <c r="C206" s="28" t="s">
        <v>88</v>
      </c>
      <c r="D206" s="28"/>
      <c r="E206" s="28"/>
      <c r="F206" s="28"/>
      <c r="G206" s="155">
        <f>SUM(G207:G208)</f>
        <v>0</v>
      </c>
      <c r="H206" s="155">
        <f>SUM(H207:H208)</f>
        <v>230</v>
      </c>
      <c r="I206" s="148"/>
    </row>
    <row r="207" spans="1:9" s="140" customFormat="1" ht="16.5" customHeight="1">
      <c r="A207" s="138"/>
      <c r="B207" s="28"/>
      <c r="C207" s="28"/>
      <c r="D207" s="28" t="s">
        <v>465</v>
      </c>
      <c r="E207" s="28"/>
      <c r="F207" s="28"/>
      <c r="G207" s="155">
        <v>0</v>
      </c>
      <c r="H207" s="155">
        <v>205</v>
      </c>
      <c r="I207" s="148"/>
    </row>
    <row r="208" spans="1:9" s="140" customFormat="1" ht="16.5" customHeight="1">
      <c r="A208" s="138"/>
      <c r="B208" s="28"/>
      <c r="C208" s="28"/>
      <c r="D208" s="28" t="s">
        <v>462</v>
      </c>
      <c r="E208" s="28"/>
      <c r="F208" s="28"/>
      <c r="G208" s="155">
        <v>0</v>
      </c>
      <c r="H208" s="155">
        <v>25</v>
      </c>
      <c r="I208" s="148"/>
    </row>
    <row r="209" spans="1:8" s="140" customFormat="1" ht="12.75">
      <c r="A209" s="138"/>
      <c r="B209" s="28"/>
      <c r="C209" s="28" t="s">
        <v>11</v>
      </c>
      <c r="D209" s="28"/>
      <c r="E209" s="28"/>
      <c r="F209" s="28"/>
      <c r="G209" s="155">
        <f>SUM(G210)</f>
        <v>0</v>
      </c>
      <c r="H209" s="155">
        <f>SUM(H210+H212+H213)</f>
        <v>45</v>
      </c>
    </row>
    <row r="210" spans="1:8" s="140" customFormat="1" ht="12.75">
      <c r="A210" s="138"/>
      <c r="B210" s="28"/>
      <c r="C210" s="28"/>
      <c r="D210" s="28" t="s">
        <v>44</v>
      </c>
      <c r="E210" s="28"/>
      <c r="F210" s="28"/>
      <c r="G210" s="155">
        <f>SUM(G211)</f>
        <v>0</v>
      </c>
      <c r="H210" s="155">
        <f>SUM(H211)</f>
        <v>10</v>
      </c>
    </row>
    <row r="211" spans="1:8" s="140" customFormat="1" ht="12.75">
      <c r="A211" s="138"/>
      <c r="B211" s="28"/>
      <c r="C211" s="28"/>
      <c r="D211" s="28"/>
      <c r="E211" s="28" t="s">
        <v>467</v>
      </c>
      <c r="F211" s="28"/>
      <c r="G211" s="155">
        <v>0</v>
      </c>
      <c r="H211" s="155">
        <v>10</v>
      </c>
    </row>
    <row r="212" spans="1:9" s="140" customFormat="1" ht="16.5" customHeight="1">
      <c r="A212" s="138"/>
      <c r="B212" s="28"/>
      <c r="C212" s="28" t="s">
        <v>366</v>
      </c>
      <c r="D212" s="28"/>
      <c r="E212" s="28"/>
      <c r="F212" s="28"/>
      <c r="G212" s="155">
        <v>0</v>
      </c>
      <c r="H212" s="155">
        <v>5</v>
      </c>
      <c r="I212" s="148"/>
    </row>
    <row r="213" spans="1:8" s="140" customFormat="1" ht="12.75">
      <c r="A213" s="138"/>
      <c r="B213" s="28"/>
      <c r="C213" s="28"/>
      <c r="D213" s="48" t="s">
        <v>60</v>
      </c>
      <c r="E213" s="29"/>
      <c r="F213" s="29"/>
      <c r="G213" s="155">
        <f>SUM(G214:G215)</f>
        <v>0</v>
      </c>
      <c r="H213" s="155">
        <f>SUM(H214:H215)</f>
        <v>30</v>
      </c>
    </row>
    <row r="214" spans="1:8" s="140" customFormat="1" ht="12.75">
      <c r="A214" s="138"/>
      <c r="B214" s="28"/>
      <c r="C214" s="28"/>
      <c r="D214" s="48"/>
      <c r="E214" s="29" t="s">
        <v>463</v>
      </c>
      <c r="F214" s="29"/>
      <c r="G214" s="139">
        <v>0</v>
      </c>
      <c r="H214" s="139">
        <v>30</v>
      </c>
    </row>
    <row r="215" spans="1:7" s="140" customFormat="1" ht="12.75">
      <c r="A215" s="138"/>
      <c r="B215" s="28"/>
      <c r="C215" s="28"/>
      <c r="D215" s="28"/>
      <c r="E215" s="28"/>
      <c r="F215" s="28"/>
      <c r="G215" s="139"/>
    </row>
    <row r="216" spans="1:8" s="169" customFormat="1" ht="23.25" customHeight="1">
      <c r="A216" s="167"/>
      <c r="B216" s="35" t="s">
        <v>246</v>
      </c>
      <c r="C216" s="35"/>
      <c r="D216" s="35"/>
      <c r="E216" s="35"/>
      <c r="F216" s="35"/>
      <c r="G216" s="168">
        <f>SUM(G217)</f>
        <v>600</v>
      </c>
      <c r="H216" s="168">
        <f>SUM(H217)</f>
        <v>600</v>
      </c>
    </row>
    <row r="217" spans="1:8" s="140" customFormat="1" ht="12.75">
      <c r="A217" s="138"/>
      <c r="B217" s="28"/>
      <c r="C217" s="28" t="s">
        <v>82</v>
      </c>
      <c r="D217" s="28"/>
      <c r="E217" s="28"/>
      <c r="F217" s="28"/>
      <c r="G217" s="139">
        <v>600</v>
      </c>
      <c r="H217" s="139">
        <v>600</v>
      </c>
    </row>
    <row r="218" spans="1:8" s="140" customFormat="1" ht="12.75">
      <c r="A218" s="138"/>
      <c r="B218" s="28"/>
      <c r="C218" s="28"/>
      <c r="D218" s="28"/>
      <c r="E218" s="28"/>
      <c r="F218" s="28"/>
      <c r="G218" s="139"/>
      <c r="H218" s="139"/>
    </row>
    <row r="219" spans="1:8" s="169" customFormat="1" ht="27" customHeight="1">
      <c r="A219" s="167"/>
      <c r="B219" s="35" t="s">
        <v>247</v>
      </c>
      <c r="C219" s="35"/>
      <c r="D219" s="35"/>
      <c r="E219" s="35"/>
      <c r="F219" s="35"/>
      <c r="G219" s="168">
        <f>SUM(G220)</f>
        <v>70</v>
      </c>
      <c r="H219" s="168">
        <f>SUM(H220)</f>
        <v>70</v>
      </c>
    </row>
    <row r="220" spans="1:8" s="140" customFormat="1" ht="12.75">
      <c r="A220" s="138"/>
      <c r="B220" s="28"/>
      <c r="C220" s="28" t="s">
        <v>83</v>
      </c>
      <c r="D220" s="28"/>
      <c r="E220" s="28"/>
      <c r="F220" s="28"/>
      <c r="G220" s="139">
        <v>70</v>
      </c>
      <c r="H220" s="139">
        <v>70</v>
      </c>
    </row>
    <row r="221" spans="1:8" s="140" customFormat="1" ht="12.75">
      <c r="A221" s="138"/>
      <c r="B221" s="28"/>
      <c r="C221" s="28"/>
      <c r="D221" s="28"/>
      <c r="E221" s="28"/>
      <c r="F221" s="28"/>
      <c r="G221" s="139"/>
      <c r="H221" s="139"/>
    </row>
    <row r="222" spans="1:8" s="140" customFormat="1" ht="24" customHeight="1">
      <c r="A222" s="138"/>
      <c r="B222" s="153" t="s">
        <v>248</v>
      </c>
      <c r="C222" s="35"/>
      <c r="D222" s="35"/>
      <c r="E222" s="35"/>
      <c r="F222" s="35"/>
      <c r="G222" s="154">
        <f>SUM(G223)</f>
        <v>2300</v>
      </c>
      <c r="H222" s="154">
        <f>SUM(H223)</f>
        <v>2300</v>
      </c>
    </row>
    <row r="223" spans="1:8" s="140" customFormat="1" ht="12.75">
      <c r="A223" s="138"/>
      <c r="B223" s="28"/>
      <c r="C223" s="28" t="s">
        <v>84</v>
      </c>
      <c r="D223" s="28"/>
      <c r="E223" s="28"/>
      <c r="F223" s="28"/>
      <c r="G223" s="139">
        <v>2300</v>
      </c>
      <c r="H223" s="139">
        <v>2300</v>
      </c>
    </row>
    <row r="224" spans="1:7" s="140" customFormat="1" ht="12.75">
      <c r="A224" s="138"/>
      <c r="B224" s="28"/>
      <c r="C224" s="28"/>
      <c r="D224" s="28"/>
      <c r="E224" s="28"/>
      <c r="F224" s="28"/>
      <c r="G224" s="139"/>
    </row>
    <row r="225" spans="1:8" s="169" customFormat="1" ht="18.75" customHeight="1">
      <c r="A225" s="167"/>
      <c r="B225" s="35" t="s">
        <v>249</v>
      </c>
      <c r="C225" s="35"/>
      <c r="D225" s="35"/>
      <c r="E225" s="35"/>
      <c r="F225" s="35"/>
      <c r="G225" s="154">
        <f>SUM(G226:G227)</f>
        <v>100</v>
      </c>
      <c r="H225" s="154">
        <f>SUM(H226:H227)</f>
        <v>100</v>
      </c>
    </row>
    <row r="226" spans="1:8" s="169" customFormat="1" ht="12.75">
      <c r="A226" s="167"/>
      <c r="B226" s="35"/>
      <c r="C226" s="28" t="s">
        <v>85</v>
      </c>
      <c r="D226" s="28"/>
      <c r="E226" s="28"/>
      <c r="F226" s="28"/>
      <c r="G226" s="139">
        <v>100</v>
      </c>
      <c r="H226" s="139">
        <v>100</v>
      </c>
    </row>
    <row r="227" spans="1:7" s="140" customFormat="1" ht="12.75">
      <c r="A227" s="138"/>
      <c r="B227" s="28"/>
      <c r="C227" s="28" t="s">
        <v>135</v>
      </c>
      <c r="D227" s="28"/>
      <c r="E227" s="28"/>
      <c r="F227" s="28"/>
      <c r="G227" s="139">
        <v>0</v>
      </c>
    </row>
    <row r="228" spans="1:7" s="140" customFormat="1" ht="12.75">
      <c r="A228" s="138"/>
      <c r="B228" s="28"/>
      <c r="C228" s="28"/>
      <c r="D228" s="28"/>
      <c r="E228" s="28"/>
      <c r="F228" s="28"/>
      <c r="G228" s="139"/>
    </row>
    <row r="229" spans="1:8" s="169" customFormat="1" ht="24" customHeight="1">
      <c r="A229" s="167"/>
      <c r="B229" s="35" t="s">
        <v>250</v>
      </c>
      <c r="C229" s="35"/>
      <c r="D229" s="35"/>
      <c r="E229" s="35"/>
      <c r="F229" s="35"/>
      <c r="G229" s="168">
        <f>SUM(G230)</f>
        <v>100</v>
      </c>
      <c r="H229" s="168">
        <f>SUM(H230)</f>
        <v>100</v>
      </c>
    </row>
    <row r="230" spans="1:8" s="140" customFormat="1" ht="12.75">
      <c r="A230" s="138"/>
      <c r="B230" s="28"/>
      <c r="C230" s="28" t="s">
        <v>86</v>
      </c>
      <c r="D230" s="28"/>
      <c r="E230" s="28"/>
      <c r="F230" s="28"/>
      <c r="G230" s="139">
        <v>100</v>
      </c>
      <c r="H230" s="139">
        <v>100</v>
      </c>
    </row>
    <row r="231" spans="1:7" s="140" customFormat="1" ht="12.75">
      <c r="A231" s="138"/>
      <c r="B231" s="28"/>
      <c r="C231" s="28"/>
      <c r="D231" s="28"/>
      <c r="E231" s="28"/>
      <c r="F231" s="28"/>
      <c r="G231" s="139"/>
    </row>
    <row r="232" spans="1:8" s="169" customFormat="1" ht="22.5" customHeight="1">
      <c r="A232" s="167"/>
      <c r="B232" s="35" t="s">
        <v>251</v>
      </c>
      <c r="C232" s="35"/>
      <c r="D232" s="35"/>
      <c r="E232" s="35"/>
      <c r="F232" s="35"/>
      <c r="G232" s="168">
        <f>SUM(G233)</f>
        <v>1850</v>
      </c>
      <c r="H232" s="168">
        <f>SUM(H233)</f>
        <v>1850</v>
      </c>
    </row>
    <row r="233" spans="1:8" s="140" customFormat="1" ht="12.75">
      <c r="A233" s="138"/>
      <c r="B233" s="28"/>
      <c r="C233" s="28" t="s">
        <v>80</v>
      </c>
      <c r="D233" s="28"/>
      <c r="E233" s="28"/>
      <c r="F233" s="28"/>
      <c r="G233" s="139">
        <v>1850</v>
      </c>
      <c r="H233" s="139">
        <v>1850</v>
      </c>
    </row>
    <row r="234" spans="1:7" s="140" customFormat="1" ht="11.25" customHeight="1">
      <c r="A234" s="138"/>
      <c r="B234" s="28"/>
      <c r="C234" s="28"/>
      <c r="D234" s="28"/>
      <c r="E234" s="28"/>
      <c r="F234" s="28"/>
      <c r="G234" s="139"/>
    </row>
    <row r="235" spans="1:8" s="169" customFormat="1" ht="18.75" customHeight="1">
      <c r="A235" s="167"/>
      <c r="B235" s="35" t="s">
        <v>252</v>
      </c>
      <c r="C235" s="35"/>
      <c r="D235" s="35"/>
      <c r="E235" s="35"/>
      <c r="F235" s="35"/>
      <c r="G235" s="154">
        <f>G236</f>
        <v>5170</v>
      </c>
      <c r="H235" s="154">
        <f>H236</f>
        <v>5170</v>
      </c>
    </row>
    <row r="236" spans="1:8" s="140" customFormat="1" ht="16.5" customHeight="1">
      <c r="A236" s="138"/>
      <c r="B236" s="28"/>
      <c r="C236" s="28" t="s">
        <v>11</v>
      </c>
      <c r="D236" s="28"/>
      <c r="E236" s="28"/>
      <c r="F236" s="28"/>
      <c r="G236" s="155">
        <f>SUM(G237+G242+G250+G246)</f>
        <v>5170</v>
      </c>
      <c r="H236" s="155">
        <f>SUM(H237+H242+H250+H246)</f>
        <v>5170</v>
      </c>
    </row>
    <row r="237" spans="1:8" s="140" customFormat="1" ht="16.5" customHeight="1">
      <c r="A237" s="138"/>
      <c r="B237" s="28"/>
      <c r="C237" s="28"/>
      <c r="D237" s="28" t="s">
        <v>44</v>
      </c>
      <c r="E237" s="28"/>
      <c r="F237" s="28"/>
      <c r="G237" s="155">
        <f>SUM(G238:G241)</f>
        <v>2450</v>
      </c>
      <c r="H237" s="155">
        <f>SUM(H238:H241)</f>
        <v>2455</v>
      </c>
    </row>
    <row r="238" spans="1:8" s="140" customFormat="1" ht="16.5" customHeight="1">
      <c r="A238" s="138"/>
      <c r="B238" s="28"/>
      <c r="C238" s="28"/>
      <c r="D238" s="28"/>
      <c r="E238" s="28" t="s">
        <v>256</v>
      </c>
      <c r="F238" s="28"/>
      <c r="G238" s="155">
        <v>0</v>
      </c>
      <c r="H238" s="155">
        <v>5</v>
      </c>
    </row>
    <row r="239" spans="1:8" s="140" customFormat="1" ht="16.5" customHeight="1">
      <c r="A239" s="138"/>
      <c r="B239" s="28"/>
      <c r="C239" s="28"/>
      <c r="D239" s="28"/>
      <c r="E239" s="28" t="s">
        <v>253</v>
      </c>
      <c r="F239" s="28"/>
      <c r="G239" s="139">
        <v>1000</v>
      </c>
      <c r="H239" s="139">
        <v>1000</v>
      </c>
    </row>
    <row r="240" spans="1:8" s="140" customFormat="1" ht="16.5" customHeight="1">
      <c r="A240" s="138"/>
      <c r="B240" s="28"/>
      <c r="C240" s="28"/>
      <c r="D240" s="28"/>
      <c r="E240" s="28" t="s">
        <v>232</v>
      </c>
      <c r="F240" s="28"/>
      <c r="G240" s="139">
        <v>1420</v>
      </c>
      <c r="H240" s="139">
        <v>1420</v>
      </c>
    </row>
    <row r="241" spans="1:8" s="140" customFormat="1" ht="16.5" customHeight="1">
      <c r="A241" s="138"/>
      <c r="B241" s="28"/>
      <c r="C241" s="28"/>
      <c r="D241" s="28"/>
      <c r="E241" s="28" t="s">
        <v>359</v>
      </c>
      <c r="F241" s="28"/>
      <c r="G241" s="139">
        <v>30</v>
      </c>
      <c r="H241" s="139">
        <v>30</v>
      </c>
    </row>
    <row r="242" spans="1:8" s="140" customFormat="1" ht="16.5" customHeight="1">
      <c r="A242" s="138"/>
      <c r="B242" s="28"/>
      <c r="C242" s="28"/>
      <c r="D242" s="28" t="s">
        <v>48</v>
      </c>
      <c r="E242" s="28"/>
      <c r="F242" s="28"/>
      <c r="G242" s="155">
        <f>SUM(G243:G245)</f>
        <v>1620</v>
      </c>
      <c r="H242" s="155">
        <f>SUM(H243:H245)</f>
        <v>975</v>
      </c>
    </row>
    <row r="243" spans="1:8" s="140" customFormat="1" ht="16.5" customHeight="1">
      <c r="A243" s="138"/>
      <c r="B243" s="28"/>
      <c r="C243" s="28"/>
      <c r="D243" s="28"/>
      <c r="E243" s="28" t="s">
        <v>87</v>
      </c>
      <c r="F243" s="28"/>
      <c r="G243" s="139">
        <v>100</v>
      </c>
      <c r="H243" s="139">
        <v>100</v>
      </c>
    </row>
    <row r="244" spans="1:8" s="140" customFormat="1" ht="16.5" customHeight="1">
      <c r="A244" s="138"/>
      <c r="B244" s="28"/>
      <c r="C244" s="28"/>
      <c r="D244" s="28"/>
      <c r="E244" s="28" t="s">
        <v>55</v>
      </c>
      <c r="F244" s="28"/>
      <c r="G244" s="139">
        <v>1520</v>
      </c>
      <c r="H244" s="139">
        <v>855</v>
      </c>
    </row>
    <row r="245" spans="1:8" s="140" customFormat="1" ht="16.5" customHeight="1">
      <c r="A245" s="138"/>
      <c r="B245" s="28"/>
      <c r="C245" s="28"/>
      <c r="D245" s="28"/>
      <c r="E245" s="28" t="s">
        <v>468</v>
      </c>
      <c r="F245" s="28"/>
      <c r="G245" s="139">
        <v>0</v>
      </c>
      <c r="H245" s="139">
        <v>20</v>
      </c>
    </row>
    <row r="246" spans="1:8" s="140" customFormat="1" ht="12.75">
      <c r="A246" s="138"/>
      <c r="B246" s="28"/>
      <c r="C246" s="28"/>
      <c r="D246" s="48" t="s">
        <v>60</v>
      </c>
      <c r="E246" s="29"/>
      <c r="F246" s="29"/>
      <c r="G246" s="155">
        <f>SUM(G247:G249)</f>
        <v>0</v>
      </c>
      <c r="H246" s="155">
        <f>SUM(H247:H249)</f>
        <v>640</v>
      </c>
    </row>
    <row r="247" spans="1:8" s="140" customFormat="1" ht="12.75">
      <c r="A247" s="138"/>
      <c r="B247" s="28"/>
      <c r="C247" s="28"/>
      <c r="D247" s="48"/>
      <c r="E247" s="29" t="s">
        <v>469</v>
      </c>
      <c r="F247" s="29"/>
      <c r="G247" s="155">
        <v>0</v>
      </c>
      <c r="H247" s="155">
        <v>10</v>
      </c>
    </row>
    <row r="248" spans="1:8" s="140" customFormat="1" ht="12.75">
      <c r="A248" s="138"/>
      <c r="B248" s="28"/>
      <c r="C248" s="28"/>
      <c r="D248" s="48"/>
      <c r="E248" s="29" t="s">
        <v>369</v>
      </c>
      <c r="F248" s="29"/>
      <c r="G248" s="139">
        <v>0</v>
      </c>
      <c r="H248" s="139">
        <v>515</v>
      </c>
    </row>
    <row r="249" spans="1:8" s="140" customFormat="1" ht="12.75">
      <c r="A249" s="138"/>
      <c r="B249" s="28"/>
      <c r="C249" s="28"/>
      <c r="D249" s="48"/>
      <c r="E249" s="29" t="s">
        <v>62</v>
      </c>
      <c r="F249" s="29"/>
      <c r="G249" s="139">
        <v>0</v>
      </c>
      <c r="H249" s="139">
        <v>115</v>
      </c>
    </row>
    <row r="250" spans="1:8" s="140" customFormat="1" ht="16.5" customHeight="1">
      <c r="A250" s="138"/>
      <c r="B250" s="28"/>
      <c r="C250" s="28"/>
      <c r="D250" s="28" t="s">
        <v>59</v>
      </c>
      <c r="E250" s="28"/>
      <c r="F250" s="28"/>
      <c r="G250" s="139">
        <v>1100</v>
      </c>
      <c r="H250" s="139">
        <v>1100</v>
      </c>
    </row>
    <row r="251" spans="1:8" s="169" customFormat="1" ht="30.75" customHeight="1">
      <c r="A251" s="167"/>
      <c r="B251" s="35" t="s">
        <v>254</v>
      </c>
      <c r="C251" s="35"/>
      <c r="D251" s="35"/>
      <c r="E251" s="35"/>
      <c r="F251" s="35">
        <v>1</v>
      </c>
      <c r="G251" s="154">
        <f>SUM(G252+G255+G260+G262+G265)</f>
        <v>4050</v>
      </c>
      <c r="H251" s="154">
        <f>SUM(H252+H255+H260+H262+H265)</f>
        <v>4050</v>
      </c>
    </row>
    <row r="252" spans="1:8" s="169" customFormat="1" ht="12.75">
      <c r="A252" s="167"/>
      <c r="B252" s="35"/>
      <c r="C252" s="28" t="s">
        <v>17</v>
      </c>
      <c r="D252" s="28"/>
      <c r="E252" s="157"/>
      <c r="F252" s="157"/>
      <c r="G252" s="155">
        <f>SUM(G253:G254)</f>
        <v>380</v>
      </c>
      <c r="H252" s="155">
        <f>SUM(H253:H254)</f>
        <v>380</v>
      </c>
    </row>
    <row r="253" spans="1:8" s="169" customFormat="1" ht="12.75">
      <c r="A253" s="167"/>
      <c r="B253" s="35"/>
      <c r="C253" s="28"/>
      <c r="D253" s="28"/>
      <c r="E253" s="138" t="s">
        <v>138</v>
      </c>
      <c r="F253" s="138"/>
      <c r="G253" s="155">
        <v>300</v>
      </c>
      <c r="H253" s="155">
        <v>300</v>
      </c>
    </row>
    <row r="254" spans="1:8" s="169" customFormat="1" ht="12.75">
      <c r="A254" s="167"/>
      <c r="B254" s="35"/>
      <c r="C254" s="28"/>
      <c r="D254" s="28"/>
      <c r="E254" s="138" t="s">
        <v>42</v>
      </c>
      <c r="F254" s="138"/>
      <c r="G254" s="155">
        <v>80</v>
      </c>
      <c r="H254" s="155">
        <v>80</v>
      </c>
    </row>
    <row r="255" spans="1:8" s="140" customFormat="1" ht="12.75">
      <c r="A255" s="138"/>
      <c r="B255" s="28"/>
      <c r="C255" s="28" t="s">
        <v>9</v>
      </c>
      <c r="D255" s="28"/>
      <c r="E255" s="28"/>
      <c r="F255" s="28"/>
      <c r="G255" s="155">
        <f>SUM(G256:G259)</f>
        <v>1620</v>
      </c>
      <c r="H255" s="155">
        <f>SUM(H256:H259)</f>
        <v>1620</v>
      </c>
    </row>
    <row r="256" spans="1:8" s="140" customFormat="1" ht="12.75">
      <c r="A256" s="138"/>
      <c r="B256" s="28"/>
      <c r="C256" s="28"/>
      <c r="D256" s="28" t="s">
        <v>77</v>
      </c>
      <c r="E256" s="28"/>
      <c r="F256" s="28"/>
      <c r="G256" s="139">
        <v>1368</v>
      </c>
      <c r="H256" s="139">
        <v>1367</v>
      </c>
    </row>
    <row r="257" spans="1:8" s="140" customFormat="1" ht="12.75">
      <c r="A257" s="138"/>
      <c r="B257" s="28"/>
      <c r="C257" s="28"/>
      <c r="D257" s="216" t="s">
        <v>78</v>
      </c>
      <c r="E257" s="216"/>
      <c r="F257" s="28"/>
      <c r="G257" s="139">
        <v>72</v>
      </c>
      <c r="H257" s="139">
        <v>72</v>
      </c>
    </row>
    <row r="258" spans="1:8" s="140" customFormat="1" ht="12.75">
      <c r="A258" s="138"/>
      <c r="B258" s="28"/>
      <c r="C258" s="28"/>
      <c r="D258" s="28" t="s">
        <v>343</v>
      </c>
      <c r="E258" s="28"/>
      <c r="F258" s="28"/>
      <c r="G258" s="139">
        <v>176</v>
      </c>
      <c r="H258" s="139">
        <v>177</v>
      </c>
    </row>
    <row r="259" spans="1:8" s="140" customFormat="1" ht="12.75">
      <c r="A259" s="138"/>
      <c r="B259" s="28"/>
      <c r="C259" s="28"/>
      <c r="D259" s="140" t="s">
        <v>344</v>
      </c>
      <c r="F259" s="28"/>
      <c r="G259" s="139">
        <v>4</v>
      </c>
      <c r="H259" s="139">
        <v>4</v>
      </c>
    </row>
    <row r="260" spans="1:8" s="140" customFormat="1" ht="12.75">
      <c r="A260" s="138"/>
      <c r="B260" s="28"/>
      <c r="C260" s="216" t="s">
        <v>39</v>
      </c>
      <c r="D260" s="216"/>
      <c r="E260" s="216"/>
      <c r="F260" s="28"/>
      <c r="G260" s="139">
        <v>0</v>
      </c>
      <c r="H260" s="139">
        <v>0</v>
      </c>
    </row>
    <row r="261" spans="1:8" s="140" customFormat="1" ht="12.75">
      <c r="A261" s="138"/>
      <c r="B261" s="28"/>
      <c r="C261" s="28"/>
      <c r="D261" s="202" t="s">
        <v>124</v>
      </c>
      <c r="E261" s="202"/>
      <c r="F261" s="137"/>
      <c r="G261" s="139">
        <v>0</v>
      </c>
      <c r="H261" s="139">
        <v>0</v>
      </c>
    </row>
    <row r="262" spans="1:8" s="140" customFormat="1" ht="18" customHeight="1">
      <c r="A262" s="138"/>
      <c r="B262" s="28"/>
      <c r="C262" s="28" t="s">
        <v>88</v>
      </c>
      <c r="D262" s="28"/>
      <c r="E262" s="28"/>
      <c r="F262" s="28"/>
      <c r="G262" s="155">
        <f>SUM(G263:G264)</f>
        <v>400</v>
      </c>
      <c r="H262" s="155">
        <f>SUM(H263:H264)</f>
        <v>390</v>
      </c>
    </row>
    <row r="263" spans="1:8" s="140" customFormat="1" ht="18" customHeight="1">
      <c r="A263" s="138"/>
      <c r="B263" s="28"/>
      <c r="C263" s="28"/>
      <c r="D263" s="216" t="s">
        <v>123</v>
      </c>
      <c r="E263" s="216"/>
      <c r="F263" s="28"/>
      <c r="G263" s="155">
        <v>400</v>
      </c>
      <c r="H263" s="155">
        <v>385</v>
      </c>
    </row>
    <row r="264" spans="1:8" s="140" customFormat="1" ht="18" customHeight="1">
      <c r="A264" s="138"/>
      <c r="B264" s="28"/>
      <c r="C264" s="28"/>
      <c r="D264" s="28" t="s">
        <v>462</v>
      </c>
      <c r="E264" s="28"/>
      <c r="F264" s="28"/>
      <c r="G264" s="155">
        <v>0</v>
      </c>
      <c r="H264" s="155">
        <v>5</v>
      </c>
    </row>
    <row r="265" spans="1:8" s="140" customFormat="1" ht="15.75" customHeight="1">
      <c r="A265" s="138"/>
      <c r="B265" s="28"/>
      <c r="C265" s="28" t="s">
        <v>11</v>
      </c>
      <c r="D265" s="28"/>
      <c r="E265" s="28"/>
      <c r="F265" s="28"/>
      <c r="G265" s="155">
        <f>SUM(G266+G274+G282+G284)</f>
        <v>1650</v>
      </c>
      <c r="H265" s="155">
        <f>SUM(H266+H274+H282+H284)</f>
        <v>1660</v>
      </c>
    </row>
    <row r="266" spans="1:8" s="140" customFormat="1" ht="15.75" customHeight="1">
      <c r="A266" s="138"/>
      <c r="B266" s="28"/>
      <c r="C266" s="28"/>
      <c r="D266" s="28" t="s">
        <v>44</v>
      </c>
      <c r="E266" s="28"/>
      <c r="F266" s="28"/>
      <c r="G266" s="139">
        <f>SUM(G267:G273)</f>
        <v>650</v>
      </c>
      <c r="H266" s="139">
        <f>SUM(H267:H273)</f>
        <v>650</v>
      </c>
    </row>
    <row r="267" spans="1:8" s="140" customFormat="1" ht="15.75" customHeight="1">
      <c r="A267" s="138"/>
      <c r="B267" s="28"/>
      <c r="C267" s="28"/>
      <c r="D267" s="28"/>
      <c r="E267" s="28" t="s">
        <v>255</v>
      </c>
      <c r="F267" s="28"/>
      <c r="G267" s="139">
        <v>0</v>
      </c>
      <c r="H267" s="139">
        <v>0</v>
      </c>
    </row>
    <row r="268" spans="1:8" s="140" customFormat="1" ht="15.75" customHeight="1">
      <c r="A268" s="138"/>
      <c r="B268" s="28"/>
      <c r="C268" s="28"/>
      <c r="D268" s="28"/>
      <c r="E268" s="28" t="s">
        <v>45</v>
      </c>
      <c r="F268" s="28"/>
      <c r="G268" s="139">
        <v>70</v>
      </c>
      <c r="H268" s="139">
        <v>70</v>
      </c>
    </row>
    <row r="269" spans="1:8" s="140" customFormat="1" ht="15.75" customHeight="1">
      <c r="A269" s="138"/>
      <c r="B269" s="28"/>
      <c r="C269" s="28"/>
      <c r="D269" s="28"/>
      <c r="E269" s="28" t="s">
        <v>256</v>
      </c>
      <c r="F269" s="28"/>
      <c r="G269" s="139">
        <v>180</v>
      </c>
      <c r="H269" s="139">
        <v>180</v>
      </c>
    </row>
    <row r="270" spans="1:8" s="140" customFormat="1" ht="15.75" customHeight="1">
      <c r="A270" s="138"/>
      <c r="B270" s="28"/>
      <c r="C270" s="28"/>
      <c r="D270" s="28"/>
      <c r="E270" s="28" t="s">
        <v>361</v>
      </c>
      <c r="F270" s="28"/>
      <c r="G270" s="139">
        <v>100</v>
      </c>
      <c r="H270" s="139">
        <v>100</v>
      </c>
    </row>
    <row r="271" spans="1:8" s="140" customFormat="1" ht="15.75" customHeight="1">
      <c r="A271" s="138"/>
      <c r="B271" s="28"/>
      <c r="C271" s="28"/>
      <c r="D271" s="28"/>
      <c r="E271" s="28" t="s">
        <v>362</v>
      </c>
      <c r="F271" s="28"/>
      <c r="G271" s="139">
        <v>20</v>
      </c>
      <c r="H271" s="139">
        <v>20</v>
      </c>
    </row>
    <row r="272" spans="1:8" s="140" customFormat="1" ht="15.75" customHeight="1">
      <c r="A272" s="138"/>
      <c r="B272" s="28"/>
      <c r="C272" s="28"/>
      <c r="D272" s="28"/>
      <c r="E272" s="28" t="s">
        <v>71</v>
      </c>
      <c r="F272" s="28"/>
      <c r="G272" s="139">
        <v>180</v>
      </c>
      <c r="H272" s="139">
        <v>180</v>
      </c>
    </row>
    <row r="273" spans="1:8" s="140" customFormat="1" ht="15.75" customHeight="1">
      <c r="A273" s="138"/>
      <c r="B273" s="28"/>
      <c r="C273" s="28"/>
      <c r="D273" s="28"/>
      <c r="E273" s="28" t="s">
        <v>46</v>
      </c>
      <c r="F273" s="28"/>
      <c r="G273" s="139">
        <v>100</v>
      </c>
      <c r="H273" s="139">
        <v>100</v>
      </c>
    </row>
    <row r="274" spans="1:8" s="140" customFormat="1" ht="15.75" customHeight="1">
      <c r="A274" s="138"/>
      <c r="B274" s="28"/>
      <c r="C274" s="28"/>
      <c r="D274" s="28" t="s">
        <v>48</v>
      </c>
      <c r="E274" s="28"/>
      <c r="F274" s="28"/>
      <c r="G274" s="155">
        <f>SUM(G275:G280)</f>
        <v>670</v>
      </c>
      <c r="H274" s="155">
        <f>SUM(H275:H281)</f>
        <v>670</v>
      </c>
    </row>
    <row r="275" spans="1:8" s="140" customFormat="1" ht="15.75" customHeight="1">
      <c r="A275" s="138"/>
      <c r="B275" s="28"/>
      <c r="C275" s="28"/>
      <c r="D275" s="28"/>
      <c r="E275" s="28" t="s">
        <v>49</v>
      </c>
      <c r="F275" s="28"/>
      <c r="G275" s="155">
        <v>50</v>
      </c>
      <c r="H275" s="155">
        <v>60</v>
      </c>
    </row>
    <row r="276" spans="1:8" s="140" customFormat="1" ht="15.75" customHeight="1">
      <c r="A276" s="138"/>
      <c r="B276" s="28"/>
      <c r="C276" s="28"/>
      <c r="D276" s="28"/>
      <c r="E276" s="28" t="s">
        <v>470</v>
      </c>
      <c r="F276" s="28"/>
      <c r="G276" s="155">
        <v>0</v>
      </c>
      <c r="H276" s="155">
        <v>35</v>
      </c>
    </row>
    <row r="277" spans="1:8" s="140" customFormat="1" ht="15.75" customHeight="1">
      <c r="A277" s="138"/>
      <c r="B277" s="28"/>
      <c r="C277" s="28"/>
      <c r="D277" s="28"/>
      <c r="E277" s="28" t="s">
        <v>51</v>
      </c>
      <c r="F277" s="28"/>
      <c r="G277" s="155">
        <v>450</v>
      </c>
      <c r="H277" s="155">
        <v>450</v>
      </c>
    </row>
    <row r="278" spans="1:8" s="140" customFormat="1" ht="15.75" customHeight="1">
      <c r="A278" s="138"/>
      <c r="B278" s="28"/>
      <c r="C278" s="28"/>
      <c r="D278" s="28"/>
      <c r="E278" s="28" t="s">
        <v>52</v>
      </c>
      <c r="F278" s="28"/>
      <c r="G278" s="139">
        <v>70</v>
      </c>
      <c r="H278" s="139">
        <v>70</v>
      </c>
    </row>
    <row r="279" spans="1:8" s="140" customFormat="1" ht="15.75" customHeight="1">
      <c r="A279" s="138"/>
      <c r="B279" s="28"/>
      <c r="C279" s="28"/>
      <c r="D279" s="28"/>
      <c r="E279" s="28" t="s">
        <v>364</v>
      </c>
      <c r="F279" s="28"/>
      <c r="G279" s="139">
        <v>50</v>
      </c>
      <c r="H279" s="139">
        <v>50</v>
      </c>
    </row>
    <row r="280" spans="1:8" s="140" customFormat="1" ht="15.75" customHeight="1">
      <c r="A280" s="138"/>
      <c r="B280" s="28"/>
      <c r="C280" s="28"/>
      <c r="D280" s="28"/>
      <c r="E280" s="28" t="s">
        <v>54</v>
      </c>
      <c r="F280" s="28"/>
      <c r="G280" s="139">
        <v>50</v>
      </c>
      <c r="H280" s="139">
        <v>0</v>
      </c>
    </row>
    <row r="281" spans="1:8" s="140" customFormat="1" ht="15.75" customHeight="1">
      <c r="A281" s="138"/>
      <c r="B281" s="28"/>
      <c r="C281" s="28"/>
      <c r="D281" s="28"/>
      <c r="E281" s="28" t="s">
        <v>55</v>
      </c>
      <c r="F281" s="28"/>
      <c r="G281" s="139">
        <v>0</v>
      </c>
      <c r="H281" s="139">
        <v>5</v>
      </c>
    </row>
    <row r="282" spans="1:8" s="140" customFormat="1" ht="12.75">
      <c r="A282" s="138"/>
      <c r="B282" s="28"/>
      <c r="C282" s="28"/>
      <c r="D282" s="48" t="s">
        <v>60</v>
      </c>
      <c r="E282" s="29"/>
      <c r="F282" s="29"/>
      <c r="G282" s="155">
        <f>SUM(G283)</f>
        <v>0</v>
      </c>
      <c r="H282" s="155">
        <f>SUM(H283)</f>
        <v>10</v>
      </c>
    </row>
    <row r="283" spans="1:8" s="140" customFormat="1" ht="12.75">
      <c r="A283" s="138"/>
      <c r="B283" s="28"/>
      <c r="C283" s="28"/>
      <c r="D283" s="48"/>
      <c r="E283" s="29" t="s">
        <v>463</v>
      </c>
      <c r="F283" s="29"/>
      <c r="G283" s="139">
        <v>0</v>
      </c>
      <c r="H283" s="139">
        <v>10</v>
      </c>
    </row>
    <row r="284" spans="1:8" s="140" customFormat="1" ht="15.75" customHeight="1">
      <c r="A284" s="138"/>
      <c r="B284" s="28"/>
      <c r="C284" s="28"/>
      <c r="D284" s="28" t="s">
        <v>59</v>
      </c>
      <c r="E284" s="28"/>
      <c r="F284" s="28"/>
      <c r="G284" s="139">
        <v>330</v>
      </c>
      <c r="H284" s="139">
        <v>330</v>
      </c>
    </row>
    <row r="285" spans="1:8" s="140" customFormat="1" ht="15.75" customHeight="1">
      <c r="A285" s="138"/>
      <c r="B285" s="28"/>
      <c r="C285" s="28"/>
      <c r="D285" s="28"/>
      <c r="E285" s="28"/>
      <c r="F285" s="28"/>
      <c r="G285" s="139"/>
      <c r="H285" s="139"/>
    </row>
    <row r="286" spans="1:8" s="140" customFormat="1" ht="18.75" customHeight="1">
      <c r="A286" s="138"/>
      <c r="B286" s="153" t="s">
        <v>352</v>
      </c>
      <c r="C286" s="35"/>
      <c r="D286" s="35"/>
      <c r="E286" s="35"/>
      <c r="F286" s="35"/>
      <c r="G286" s="154">
        <f>G287</f>
        <v>10160</v>
      </c>
      <c r="H286" s="154">
        <f>H287</f>
        <v>10160</v>
      </c>
    </row>
    <row r="287" spans="1:8" s="140" customFormat="1" ht="12.75">
      <c r="A287" s="138"/>
      <c r="B287" s="28"/>
      <c r="C287" s="28" t="s">
        <v>353</v>
      </c>
      <c r="D287" s="28"/>
      <c r="E287" s="28"/>
      <c r="F287" s="28"/>
      <c r="G287" s="155">
        <f>SUM(G288:G289)</f>
        <v>10160</v>
      </c>
      <c r="H287" s="155">
        <f>SUM(H288:H289)</f>
        <v>10160</v>
      </c>
    </row>
    <row r="288" spans="1:8" s="140" customFormat="1" ht="12.75">
      <c r="A288" s="138"/>
      <c r="B288" s="28"/>
      <c r="C288" s="28"/>
      <c r="D288" s="28" t="s">
        <v>130</v>
      </c>
      <c r="E288" s="28"/>
      <c r="F288" s="28"/>
      <c r="G288" s="155">
        <v>8000</v>
      </c>
      <c r="H288" s="155">
        <v>8000</v>
      </c>
    </row>
    <row r="289" spans="1:8" s="140" customFormat="1" ht="12.75">
      <c r="A289" s="138"/>
      <c r="B289" s="28"/>
      <c r="C289" s="28"/>
      <c r="D289" s="28" t="s">
        <v>354</v>
      </c>
      <c r="E289" s="28"/>
      <c r="F289" s="28"/>
      <c r="G289" s="139">
        <v>2160</v>
      </c>
      <c r="H289" s="139">
        <v>2160</v>
      </c>
    </row>
    <row r="290" spans="1:8" s="140" customFormat="1" ht="12.75">
      <c r="A290" s="138"/>
      <c r="B290" s="28"/>
      <c r="C290" s="28"/>
      <c r="D290" s="28"/>
      <c r="E290" s="28"/>
      <c r="F290" s="28"/>
      <c r="G290" s="139"/>
      <c r="H290" s="139"/>
    </row>
    <row r="291" spans="1:8" s="140" customFormat="1" ht="24" customHeight="1">
      <c r="A291" s="138"/>
      <c r="B291" s="153" t="s">
        <v>367</v>
      </c>
      <c r="C291" s="35"/>
      <c r="D291" s="35"/>
      <c r="E291" s="35"/>
      <c r="F291" s="35"/>
      <c r="G291" s="154">
        <f>G292</f>
        <v>6350</v>
      </c>
      <c r="H291" s="154">
        <f>H292</f>
        <v>6350</v>
      </c>
    </row>
    <row r="292" spans="1:8" s="140" customFormat="1" ht="12.75">
      <c r="A292" s="138"/>
      <c r="B292" s="28"/>
      <c r="C292" s="28" t="s">
        <v>11</v>
      </c>
      <c r="D292" s="28"/>
      <c r="E292" s="28"/>
      <c r="F292" s="28"/>
      <c r="G292" s="155">
        <f>SUM(G293:G294)</f>
        <v>6350</v>
      </c>
      <c r="H292" s="155">
        <f>SUM(H293:H294)</f>
        <v>6350</v>
      </c>
    </row>
    <row r="293" spans="1:8" s="140" customFormat="1" ht="12.75">
      <c r="A293" s="138"/>
      <c r="B293" s="28"/>
      <c r="C293" s="28"/>
      <c r="D293" s="28" t="s">
        <v>365</v>
      </c>
      <c r="E293" s="28"/>
      <c r="F293" s="28"/>
      <c r="G293" s="155">
        <v>5000</v>
      </c>
      <c r="H293" s="155">
        <v>5000</v>
      </c>
    </row>
    <row r="294" spans="1:8" s="140" customFormat="1" ht="12.75">
      <c r="A294" s="138"/>
      <c r="B294" s="28"/>
      <c r="C294" s="28"/>
      <c r="D294" s="28" t="s">
        <v>366</v>
      </c>
      <c r="E294" s="28"/>
      <c r="F294" s="28"/>
      <c r="G294" s="139">
        <v>1350</v>
      </c>
      <c r="H294" s="139">
        <v>1350</v>
      </c>
    </row>
    <row r="295" spans="1:8" s="140" customFormat="1" ht="12.75">
      <c r="A295" s="138"/>
      <c r="B295" s="28"/>
      <c r="C295" s="28"/>
      <c r="D295" s="28"/>
      <c r="E295" s="28"/>
      <c r="F295" s="28"/>
      <c r="G295" s="139"/>
      <c r="H295" s="139"/>
    </row>
    <row r="296" spans="1:8" s="140" customFormat="1" ht="24" customHeight="1">
      <c r="A296" s="138"/>
      <c r="B296" s="153" t="s">
        <v>444</v>
      </c>
      <c r="C296" s="35"/>
      <c r="D296" s="35"/>
      <c r="E296" s="35"/>
      <c r="F296" s="35"/>
      <c r="G296" s="154">
        <f>SUM(G297)</f>
        <v>0</v>
      </c>
      <c r="H296" s="154">
        <f>SUM(H297)</f>
        <v>46</v>
      </c>
    </row>
    <row r="297" spans="1:8" s="140" customFormat="1" ht="12.75">
      <c r="A297" s="138"/>
      <c r="B297" s="28"/>
      <c r="C297" s="28" t="s">
        <v>11</v>
      </c>
      <c r="D297" s="28"/>
      <c r="E297" s="28"/>
      <c r="F297" s="28"/>
      <c r="G297" s="155">
        <f>SUM(G298+G300+G302)</f>
        <v>0</v>
      </c>
      <c r="H297" s="155">
        <f>SUM(H298+H300+H302)</f>
        <v>46</v>
      </c>
    </row>
    <row r="298" spans="1:8" s="140" customFormat="1" ht="12.75">
      <c r="A298" s="138"/>
      <c r="B298" s="28"/>
      <c r="C298" s="28"/>
      <c r="D298" s="28" t="s">
        <v>44</v>
      </c>
      <c r="E298" s="28"/>
      <c r="F298" s="28"/>
      <c r="G298" s="155">
        <f>SUM(G299)</f>
        <v>0</v>
      </c>
      <c r="H298" s="155">
        <f>SUM(H299)</f>
        <v>8</v>
      </c>
    </row>
    <row r="299" spans="1:8" s="140" customFormat="1" ht="12.75">
      <c r="A299" s="138"/>
      <c r="B299" s="28"/>
      <c r="C299" s="28"/>
      <c r="D299" s="28"/>
      <c r="E299" s="28" t="s">
        <v>71</v>
      </c>
      <c r="F299" s="28"/>
      <c r="G299" s="139">
        <v>0</v>
      </c>
      <c r="H299" s="139">
        <v>8</v>
      </c>
    </row>
    <row r="300" spans="1:8" s="140" customFormat="1" ht="12.75">
      <c r="A300" s="138"/>
      <c r="B300" s="28"/>
      <c r="C300" s="28"/>
      <c r="D300" s="28" t="s">
        <v>365</v>
      </c>
      <c r="E300" s="28"/>
      <c r="F300" s="28"/>
      <c r="G300" s="139">
        <f>SUM(G301)</f>
        <v>0</v>
      </c>
      <c r="H300" s="139">
        <f>SUM(H301)</f>
        <v>36</v>
      </c>
    </row>
    <row r="301" spans="1:8" s="140" customFormat="1" ht="12.75">
      <c r="A301" s="138"/>
      <c r="B301" s="28"/>
      <c r="C301" s="28"/>
      <c r="D301" s="28"/>
      <c r="E301" s="28" t="s">
        <v>445</v>
      </c>
      <c r="F301" s="28"/>
      <c r="G301" s="139">
        <v>0</v>
      </c>
      <c r="H301" s="139">
        <v>36</v>
      </c>
    </row>
    <row r="302" spans="1:8" s="140" customFormat="1" ht="12.75">
      <c r="A302" s="138"/>
      <c r="B302" s="28"/>
      <c r="C302" s="28"/>
      <c r="D302" s="28" t="s">
        <v>59</v>
      </c>
      <c r="E302" s="28"/>
      <c r="F302" s="28"/>
      <c r="G302" s="139">
        <v>0</v>
      </c>
      <c r="H302" s="139">
        <v>2</v>
      </c>
    </row>
    <row r="303" spans="1:8" s="140" customFormat="1" ht="30" customHeight="1">
      <c r="A303" s="138"/>
      <c r="B303" s="153" t="s">
        <v>340</v>
      </c>
      <c r="C303" s="35"/>
      <c r="D303" s="35"/>
      <c r="E303" s="35"/>
      <c r="F303" s="35">
        <v>2</v>
      </c>
      <c r="G303" s="154">
        <f>SUM(G304+G310+G313+G317)</f>
        <v>37176</v>
      </c>
      <c r="H303" s="154">
        <f>SUM(H304+H310+H313+H317)</f>
        <v>37176</v>
      </c>
    </row>
    <row r="304" spans="1:8" s="140" customFormat="1" ht="12.75">
      <c r="A304" s="138"/>
      <c r="B304" s="28"/>
      <c r="C304" s="28" t="s">
        <v>9</v>
      </c>
      <c r="D304" s="28"/>
      <c r="E304" s="28"/>
      <c r="F304" s="28"/>
      <c r="G304" s="155">
        <f>SUM(G305:G309)</f>
        <v>2626</v>
      </c>
      <c r="H304" s="155">
        <f>SUM(H305:H309)</f>
        <v>2626</v>
      </c>
    </row>
    <row r="305" spans="1:8" s="140" customFormat="1" ht="12.75">
      <c r="A305" s="138"/>
      <c r="B305" s="28"/>
      <c r="C305" s="28"/>
      <c r="D305" s="28" t="s">
        <v>77</v>
      </c>
      <c r="E305" s="28"/>
      <c r="F305" s="28"/>
      <c r="G305" s="139">
        <v>1650</v>
      </c>
      <c r="H305" s="139">
        <v>1650</v>
      </c>
    </row>
    <row r="306" spans="1:8" s="140" customFormat="1" ht="12.75">
      <c r="A306" s="138"/>
      <c r="B306" s="28"/>
      <c r="C306" s="28"/>
      <c r="D306" s="216" t="s">
        <v>78</v>
      </c>
      <c r="E306" s="216"/>
      <c r="F306" s="28"/>
      <c r="G306" s="139">
        <v>90</v>
      </c>
      <c r="H306" s="139">
        <v>90</v>
      </c>
    </row>
    <row r="307" spans="1:8" s="140" customFormat="1" ht="12.75">
      <c r="A307" s="138"/>
      <c r="B307" s="28"/>
      <c r="C307" s="28"/>
      <c r="D307" s="28" t="s">
        <v>341</v>
      </c>
      <c r="E307" s="28"/>
      <c r="F307" s="28"/>
      <c r="G307" s="139">
        <v>756</v>
      </c>
      <c r="H307" s="139">
        <v>756</v>
      </c>
    </row>
    <row r="308" spans="1:8" s="140" customFormat="1" ht="12.75">
      <c r="A308" s="138"/>
      <c r="B308" s="28"/>
      <c r="C308" s="28"/>
      <c r="D308" s="28" t="s">
        <v>342</v>
      </c>
      <c r="E308" s="28"/>
      <c r="F308" s="28"/>
      <c r="G308" s="139">
        <v>30</v>
      </c>
      <c r="H308" s="139">
        <v>30</v>
      </c>
    </row>
    <row r="309" spans="1:8" s="140" customFormat="1" ht="12.75">
      <c r="A309" s="138"/>
      <c r="B309" s="28"/>
      <c r="C309" s="28"/>
      <c r="D309" s="28" t="s">
        <v>346</v>
      </c>
      <c r="E309" s="28"/>
      <c r="F309" s="28"/>
      <c r="G309" s="139">
        <v>100</v>
      </c>
      <c r="H309" s="139">
        <v>100</v>
      </c>
    </row>
    <row r="310" spans="1:8" s="140" customFormat="1" ht="12.75">
      <c r="A310" s="138"/>
      <c r="B310" s="28"/>
      <c r="C310" s="138" t="s">
        <v>10</v>
      </c>
      <c r="D310" s="138"/>
      <c r="E310" s="28"/>
      <c r="F310" s="28"/>
      <c r="G310" s="155">
        <f>SUM(G311:G312)</f>
        <v>470</v>
      </c>
      <c r="H310" s="155">
        <f>SUM(H311:H312)</f>
        <v>470</v>
      </c>
    </row>
    <row r="311" spans="1:8" s="140" customFormat="1" ht="12.75">
      <c r="A311" s="138"/>
      <c r="B311" s="28"/>
      <c r="C311" s="138"/>
      <c r="D311" s="216" t="s">
        <v>123</v>
      </c>
      <c r="E311" s="216"/>
      <c r="F311" s="28"/>
      <c r="G311" s="155">
        <v>470</v>
      </c>
      <c r="H311" s="155">
        <v>470</v>
      </c>
    </row>
    <row r="312" spans="1:8" s="140" customFormat="1" ht="12.75">
      <c r="A312" s="138"/>
      <c r="B312" s="28"/>
      <c r="C312" s="138"/>
      <c r="D312" s="28" t="s">
        <v>462</v>
      </c>
      <c r="E312" s="28"/>
      <c r="F312" s="28"/>
      <c r="G312" s="155">
        <v>0</v>
      </c>
      <c r="H312" s="155">
        <v>0</v>
      </c>
    </row>
    <row r="313" spans="1:8" s="140" customFormat="1" ht="12.75">
      <c r="A313" s="138"/>
      <c r="B313" s="28"/>
      <c r="C313" s="28" t="s">
        <v>40</v>
      </c>
      <c r="D313" s="28"/>
      <c r="E313" s="28"/>
      <c r="F313" s="28"/>
      <c r="G313" s="164">
        <f>SUM(G314:G316)</f>
        <v>12700</v>
      </c>
      <c r="H313" s="164">
        <f>SUM(H314:H316)</f>
        <v>12700</v>
      </c>
    </row>
    <row r="314" spans="1:8" s="140" customFormat="1" ht="12.75">
      <c r="A314" s="138"/>
      <c r="B314" s="28"/>
      <c r="C314" s="28"/>
      <c r="D314" s="28"/>
      <c r="E314" s="157" t="s">
        <v>356</v>
      </c>
      <c r="F314" s="157"/>
      <c r="G314" s="139">
        <v>9700</v>
      </c>
      <c r="H314" s="139">
        <v>9700</v>
      </c>
    </row>
    <row r="315" spans="1:8" s="140" customFormat="1" ht="12.75">
      <c r="A315" s="138"/>
      <c r="B315" s="28"/>
      <c r="C315" s="28"/>
      <c r="D315" s="28"/>
      <c r="E315" s="157" t="s">
        <v>41</v>
      </c>
      <c r="F315" s="157"/>
      <c r="G315" s="139">
        <v>300</v>
      </c>
      <c r="H315" s="139">
        <v>300</v>
      </c>
    </row>
    <row r="316" spans="1:8" s="140" customFormat="1" ht="12.75">
      <c r="A316" s="138"/>
      <c r="B316" s="28"/>
      <c r="C316" s="28"/>
      <c r="D316" s="28"/>
      <c r="E316" s="157" t="s">
        <v>42</v>
      </c>
      <c r="F316" s="157"/>
      <c r="G316" s="139">
        <v>2700</v>
      </c>
      <c r="H316" s="139">
        <v>2700</v>
      </c>
    </row>
    <row r="317" spans="1:8" s="140" customFormat="1" ht="12.75">
      <c r="A317" s="138"/>
      <c r="B317" s="28"/>
      <c r="C317" s="28" t="s">
        <v>11</v>
      </c>
      <c r="D317" s="28"/>
      <c r="E317" s="28"/>
      <c r="F317" s="28"/>
      <c r="G317" s="155">
        <f>SUM(G318+G325+G331+G332)</f>
        <v>21380</v>
      </c>
      <c r="H317" s="155">
        <f>SUM(H318+H325+H331+H332)</f>
        <v>21380</v>
      </c>
    </row>
    <row r="318" spans="1:8" s="140" customFormat="1" ht="12.75">
      <c r="A318" s="138"/>
      <c r="B318" s="28"/>
      <c r="C318" s="28"/>
      <c r="D318" s="28" t="s">
        <v>44</v>
      </c>
      <c r="E318" s="28"/>
      <c r="F318" s="28"/>
      <c r="G318" s="155">
        <f>SUM(G319:G324)</f>
        <v>2300</v>
      </c>
      <c r="H318" s="155">
        <f>SUM(H319:H324)</f>
        <v>2300</v>
      </c>
    </row>
    <row r="319" spans="1:8" s="140" customFormat="1" ht="12.75">
      <c r="A319" s="138"/>
      <c r="B319" s="28"/>
      <c r="C319" s="28"/>
      <c r="D319" s="28"/>
      <c r="E319" s="28" t="s">
        <v>45</v>
      </c>
      <c r="F319" s="28"/>
      <c r="G319" s="155">
        <v>50</v>
      </c>
      <c r="H319" s="155">
        <v>50</v>
      </c>
    </row>
    <row r="320" spans="1:8" s="140" customFormat="1" ht="12.75">
      <c r="A320" s="138"/>
      <c r="B320" s="28"/>
      <c r="C320" s="28"/>
      <c r="D320" s="28"/>
      <c r="E320" s="28" t="s">
        <v>360</v>
      </c>
      <c r="F320" s="28"/>
      <c r="G320" s="155">
        <v>40</v>
      </c>
      <c r="H320" s="155">
        <v>40</v>
      </c>
    </row>
    <row r="321" spans="1:8" s="140" customFormat="1" ht="12.75">
      <c r="A321" s="138"/>
      <c r="B321" s="28"/>
      <c r="C321" s="28"/>
      <c r="D321" s="28"/>
      <c r="E321" s="29" t="s">
        <v>69</v>
      </c>
      <c r="F321" s="29"/>
      <c r="G321" s="139">
        <v>800</v>
      </c>
      <c r="H321" s="139">
        <v>800</v>
      </c>
    </row>
    <row r="322" spans="1:8" s="140" customFormat="1" ht="12.75">
      <c r="A322" s="138"/>
      <c r="B322" s="28"/>
      <c r="C322" s="28"/>
      <c r="D322" s="28"/>
      <c r="E322" s="29" t="s">
        <v>242</v>
      </c>
      <c r="F322" s="29"/>
      <c r="G322" s="139">
        <v>110</v>
      </c>
      <c r="H322" s="139">
        <v>110</v>
      </c>
    </row>
    <row r="323" spans="1:8" s="140" customFormat="1" ht="12.75">
      <c r="A323" s="138"/>
      <c r="B323" s="28"/>
      <c r="C323" s="28"/>
      <c r="D323" s="28"/>
      <c r="E323" s="29" t="s">
        <v>232</v>
      </c>
      <c r="F323" s="29"/>
      <c r="G323" s="139">
        <v>1200</v>
      </c>
      <c r="H323" s="139">
        <v>1200</v>
      </c>
    </row>
    <row r="324" spans="1:8" s="140" customFormat="1" ht="12.75">
      <c r="A324" s="138"/>
      <c r="B324" s="28"/>
      <c r="C324" s="28"/>
      <c r="D324" s="28"/>
      <c r="E324" s="29" t="s">
        <v>46</v>
      </c>
      <c r="F324" s="29"/>
      <c r="G324" s="139">
        <v>100</v>
      </c>
      <c r="H324" s="139">
        <v>100</v>
      </c>
    </row>
    <row r="325" spans="1:8" s="140" customFormat="1" ht="12.75">
      <c r="A325" s="138"/>
      <c r="B325" s="28"/>
      <c r="C325" s="28"/>
      <c r="D325" s="28" t="s">
        <v>48</v>
      </c>
      <c r="E325" s="28"/>
      <c r="F325" s="28"/>
      <c r="G325" s="155">
        <f>SUM(G326:G330)</f>
        <v>6950</v>
      </c>
      <c r="H325" s="155">
        <f>SUM(H326:H330)</f>
        <v>6950</v>
      </c>
    </row>
    <row r="326" spans="1:8" s="140" customFormat="1" ht="12.75">
      <c r="A326" s="138"/>
      <c r="B326" s="28"/>
      <c r="C326" s="28"/>
      <c r="D326" s="28"/>
      <c r="E326" s="28" t="s">
        <v>363</v>
      </c>
      <c r="F326" s="28"/>
      <c r="G326" s="155">
        <v>250</v>
      </c>
      <c r="H326" s="155">
        <v>250</v>
      </c>
    </row>
    <row r="327" spans="1:8" s="140" customFormat="1" ht="12.75">
      <c r="A327" s="138"/>
      <c r="B327" s="28"/>
      <c r="C327" s="28"/>
      <c r="D327" s="28"/>
      <c r="E327" s="28" t="s">
        <v>364</v>
      </c>
      <c r="F327" s="28"/>
      <c r="G327" s="155">
        <v>800</v>
      </c>
      <c r="H327" s="155">
        <v>800</v>
      </c>
    </row>
    <row r="328" spans="1:8" s="140" customFormat="1" ht="12.75">
      <c r="A328" s="138"/>
      <c r="B328" s="28"/>
      <c r="C328" s="28"/>
      <c r="D328" s="28"/>
      <c r="E328" s="29" t="s">
        <v>75</v>
      </c>
      <c r="F328" s="29"/>
      <c r="G328" s="139">
        <v>900</v>
      </c>
      <c r="H328" s="139">
        <v>900</v>
      </c>
    </row>
    <row r="329" spans="1:8" s="140" customFormat="1" ht="12.75">
      <c r="A329" s="138"/>
      <c r="B329" s="28"/>
      <c r="C329" s="28"/>
      <c r="D329" s="28"/>
      <c r="E329" s="29" t="s">
        <v>240</v>
      </c>
      <c r="F329" s="29"/>
      <c r="G329" s="139">
        <v>0</v>
      </c>
      <c r="H329" s="139">
        <v>0</v>
      </c>
    </row>
    <row r="330" spans="1:8" s="140" customFormat="1" ht="12.75">
      <c r="A330" s="138"/>
      <c r="B330" s="28"/>
      <c r="C330" s="28"/>
      <c r="D330" s="28"/>
      <c r="E330" s="29" t="s">
        <v>79</v>
      </c>
      <c r="F330" s="29"/>
      <c r="G330" s="139">
        <v>5000</v>
      </c>
      <c r="H330" s="139">
        <v>5000</v>
      </c>
    </row>
    <row r="331" spans="1:8" s="140" customFormat="1" ht="12.75">
      <c r="A331" s="138"/>
      <c r="B331" s="28"/>
      <c r="C331" s="28"/>
      <c r="D331" s="29" t="s">
        <v>59</v>
      </c>
      <c r="E331" s="48"/>
      <c r="F331" s="48"/>
      <c r="G331" s="139">
        <v>2280</v>
      </c>
      <c r="H331" s="139">
        <v>2280</v>
      </c>
    </row>
    <row r="332" spans="1:8" s="140" customFormat="1" ht="12.75">
      <c r="A332" s="138"/>
      <c r="B332" s="28"/>
      <c r="C332" s="28"/>
      <c r="D332" s="48" t="s">
        <v>60</v>
      </c>
      <c r="E332" s="29"/>
      <c r="F332" s="29"/>
      <c r="G332" s="155">
        <f>SUM(G333:G336)</f>
        <v>9850</v>
      </c>
      <c r="H332" s="155">
        <f>SUM(H333:H336)</f>
        <v>9850</v>
      </c>
    </row>
    <row r="333" spans="1:8" s="140" customFormat="1" ht="12.75">
      <c r="A333" s="138"/>
      <c r="B333" s="28"/>
      <c r="C333" s="28"/>
      <c r="D333" s="48"/>
      <c r="E333" s="29" t="s">
        <v>61</v>
      </c>
      <c r="F333" s="29"/>
      <c r="G333" s="139">
        <v>0</v>
      </c>
      <c r="H333" s="139">
        <v>0</v>
      </c>
    </row>
    <row r="334" spans="1:8" s="140" customFormat="1" ht="12.75">
      <c r="A334" s="138"/>
      <c r="B334" s="28"/>
      <c r="C334" s="28"/>
      <c r="D334" s="48"/>
      <c r="E334" s="29" t="s">
        <v>368</v>
      </c>
      <c r="F334" s="29"/>
      <c r="G334" s="139">
        <v>4000</v>
      </c>
      <c r="H334" s="139">
        <v>4000</v>
      </c>
    </row>
    <row r="335" spans="1:8" s="140" customFormat="1" ht="12.75">
      <c r="A335" s="138"/>
      <c r="B335" s="28"/>
      <c r="C335" s="28"/>
      <c r="D335" s="48"/>
      <c r="E335" s="29" t="s">
        <v>369</v>
      </c>
      <c r="F335" s="29"/>
      <c r="G335" s="139">
        <v>2200</v>
      </c>
      <c r="H335" s="139">
        <v>2200</v>
      </c>
    </row>
    <row r="336" spans="1:8" s="140" customFormat="1" ht="12.75">
      <c r="A336" s="138"/>
      <c r="B336" s="28"/>
      <c r="C336" s="28"/>
      <c r="D336" s="48"/>
      <c r="E336" s="29" t="s">
        <v>62</v>
      </c>
      <c r="F336" s="29"/>
      <c r="G336" s="139">
        <v>3650</v>
      </c>
      <c r="H336" s="139">
        <v>3650</v>
      </c>
    </row>
    <row r="337" spans="1:8" s="169" customFormat="1" ht="30.75" customHeight="1">
      <c r="A337" s="167"/>
      <c r="B337" s="35" t="s">
        <v>339</v>
      </c>
      <c r="C337" s="35"/>
      <c r="D337" s="35"/>
      <c r="E337" s="35"/>
      <c r="F337" s="35">
        <v>1</v>
      </c>
      <c r="G337" s="154">
        <f>SUM(G338,G342,G346,G349)</f>
        <v>2650</v>
      </c>
      <c r="H337" s="154">
        <f>SUM(H338,H342,H346,H349)</f>
        <v>2670</v>
      </c>
    </row>
    <row r="338" spans="1:8" s="140" customFormat="1" ht="12.75">
      <c r="A338" s="138"/>
      <c r="B338" s="28"/>
      <c r="C338" s="28" t="s">
        <v>9</v>
      </c>
      <c r="D338" s="28"/>
      <c r="E338" s="28"/>
      <c r="F338" s="28"/>
      <c r="G338" s="155">
        <f>SUM(G339:G343)</f>
        <v>1440</v>
      </c>
      <c r="H338" s="155">
        <f>SUM(H339:H343)</f>
        <v>1440</v>
      </c>
    </row>
    <row r="339" spans="1:8" s="140" customFormat="1" ht="12.75">
      <c r="A339" s="138"/>
      <c r="B339" s="28"/>
      <c r="C339" s="28"/>
      <c r="D339" s="28" t="s">
        <v>77</v>
      </c>
      <c r="E339" s="28"/>
      <c r="F339" s="28"/>
      <c r="G339" s="139">
        <v>1368</v>
      </c>
      <c r="H339" s="139">
        <v>1318</v>
      </c>
    </row>
    <row r="340" spans="1:8" s="140" customFormat="1" ht="12.75">
      <c r="A340" s="138"/>
      <c r="B340" s="28"/>
      <c r="C340" s="28"/>
      <c r="D340" s="28" t="s">
        <v>118</v>
      </c>
      <c r="E340" s="28"/>
      <c r="F340" s="28"/>
      <c r="G340" s="139">
        <v>0</v>
      </c>
      <c r="H340" s="139">
        <v>50</v>
      </c>
    </row>
    <row r="341" spans="1:8" s="140" customFormat="1" ht="12.75">
      <c r="A341" s="138"/>
      <c r="B341" s="28"/>
      <c r="C341" s="28"/>
      <c r="D341" s="216" t="s">
        <v>78</v>
      </c>
      <c r="E341" s="216"/>
      <c r="F341" s="28"/>
      <c r="G341" s="139">
        <v>72</v>
      </c>
      <c r="H341" s="139">
        <v>72</v>
      </c>
    </row>
    <row r="342" spans="1:8" s="140" customFormat="1" ht="12.75">
      <c r="A342" s="138"/>
      <c r="B342" s="28"/>
      <c r="C342" s="28" t="s">
        <v>40</v>
      </c>
      <c r="D342" s="28"/>
      <c r="E342" s="157"/>
      <c r="F342" s="28"/>
      <c r="G342" s="139">
        <v>0</v>
      </c>
      <c r="H342" s="139">
        <v>0</v>
      </c>
    </row>
    <row r="343" spans="1:8" s="140" customFormat="1" ht="12.75">
      <c r="A343" s="138"/>
      <c r="B343" s="28"/>
      <c r="C343" s="28"/>
      <c r="D343" s="28"/>
      <c r="E343" s="138" t="s">
        <v>41</v>
      </c>
      <c r="F343" s="28"/>
      <c r="G343" s="139">
        <v>0</v>
      </c>
      <c r="H343" s="139">
        <v>0</v>
      </c>
    </row>
    <row r="344" spans="1:8" s="140" customFormat="1" ht="12.75">
      <c r="A344" s="138"/>
      <c r="B344" s="28"/>
      <c r="C344" s="28"/>
      <c r="D344" s="28"/>
      <c r="E344" s="138" t="s">
        <v>42</v>
      </c>
      <c r="F344" s="28"/>
      <c r="G344" s="139">
        <v>0</v>
      </c>
      <c r="H344" s="139">
        <v>0</v>
      </c>
    </row>
    <row r="345" spans="1:8" s="140" customFormat="1" ht="12.75">
      <c r="A345" s="138"/>
      <c r="B345" s="28"/>
      <c r="C345" s="28"/>
      <c r="D345" s="202" t="s">
        <v>124</v>
      </c>
      <c r="E345" s="202"/>
      <c r="F345" s="137"/>
      <c r="G345" s="139">
        <v>0</v>
      </c>
      <c r="H345" s="139">
        <v>0</v>
      </c>
    </row>
    <row r="346" spans="1:8" s="140" customFormat="1" ht="18" customHeight="1">
      <c r="A346" s="138"/>
      <c r="B346" s="28"/>
      <c r="C346" s="28" t="s">
        <v>88</v>
      </c>
      <c r="D346" s="28"/>
      <c r="E346" s="28"/>
      <c r="F346" s="28"/>
      <c r="G346" s="155">
        <f>SUM(G347:G348)</f>
        <v>400</v>
      </c>
      <c r="H346" s="155">
        <f>SUM(H347:H348)</f>
        <v>390</v>
      </c>
    </row>
    <row r="347" spans="1:8" s="140" customFormat="1" ht="18" customHeight="1">
      <c r="A347" s="138"/>
      <c r="B347" s="28"/>
      <c r="C347" s="28"/>
      <c r="D347" s="216" t="s">
        <v>123</v>
      </c>
      <c r="E347" s="216"/>
      <c r="F347" s="28"/>
      <c r="G347" s="155">
        <v>400</v>
      </c>
      <c r="H347" s="155">
        <v>380</v>
      </c>
    </row>
    <row r="348" spans="1:8" s="140" customFormat="1" ht="18" customHeight="1">
      <c r="A348" s="138"/>
      <c r="B348" s="28"/>
      <c r="C348" s="28"/>
      <c r="D348" s="28" t="s">
        <v>462</v>
      </c>
      <c r="E348" s="28"/>
      <c r="F348" s="28"/>
      <c r="G348" s="155">
        <v>0</v>
      </c>
      <c r="H348" s="155">
        <v>10</v>
      </c>
    </row>
    <row r="349" spans="1:8" s="140" customFormat="1" ht="15.75" customHeight="1">
      <c r="A349" s="138"/>
      <c r="B349" s="28"/>
      <c r="C349" s="28" t="s">
        <v>11</v>
      </c>
      <c r="D349" s="28"/>
      <c r="E349" s="28"/>
      <c r="F349" s="28"/>
      <c r="G349" s="155">
        <f>SUM(G350+G357+G362+G364)</f>
        <v>810</v>
      </c>
      <c r="H349" s="155">
        <f>SUM(H350+H357+H362+H364)</f>
        <v>840</v>
      </c>
    </row>
    <row r="350" spans="1:8" s="140" customFormat="1" ht="15.75" customHeight="1">
      <c r="A350" s="138"/>
      <c r="B350" s="28"/>
      <c r="C350" s="28"/>
      <c r="D350" s="28" t="s">
        <v>44</v>
      </c>
      <c r="E350" s="28"/>
      <c r="F350" s="28"/>
      <c r="G350" s="139">
        <f>SUM(G351:G356)</f>
        <v>370</v>
      </c>
      <c r="H350" s="139">
        <f>SUM(H351:H356)</f>
        <v>370</v>
      </c>
    </row>
    <row r="351" spans="1:8" s="140" customFormat="1" ht="15.75" customHeight="1">
      <c r="A351" s="138"/>
      <c r="B351" s="28"/>
      <c r="C351" s="28"/>
      <c r="D351" s="28"/>
      <c r="E351" s="28" t="s">
        <v>255</v>
      </c>
      <c r="F351" s="28"/>
      <c r="G351" s="139">
        <v>0</v>
      </c>
      <c r="H351" s="139">
        <v>0</v>
      </c>
    </row>
    <row r="352" spans="1:8" s="140" customFormat="1" ht="15.75" customHeight="1">
      <c r="A352" s="138"/>
      <c r="B352" s="28"/>
      <c r="C352" s="28"/>
      <c r="D352" s="28"/>
      <c r="E352" s="28" t="s">
        <v>45</v>
      </c>
      <c r="F352" s="28"/>
      <c r="G352" s="139">
        <v>50</v>
      </c>
      <c r="H352" s="139">
        <v>50</v>
      </c>
    </row>
    <row r="353" spans="1:8" s="140" customFormat="1" ht="15.75" customHeight="1">
      <c r="A353" s="138"/>
      <c r="B353" s="28"/>
      <c r="C353" s="28"/>
      <c r="D353" s="28"/>
      <c r="E353" s="28" t="s">
        <v>256</v>
      </c>
      <c r="F353" s="28"/>
      <c r="G353" s="139">
        <v>0</v>
      </c>
      <c r="H353" s="139">
        <v>0</v>
      </c>
    </row>
    <row r="354" spans="1:8" s="140" customFormat="1" ht="15.75" customHeight="1">
      <c r="A354" s="138"/>
      <c r="B354" s="28"/>
      <c r="C354" s="28"/>
      <c r="D354" s="28"/>
      <c r="E354" s="28" t="s">
        <v>242</v>
      </c>
      <c r="F354" s="28"/>
      <c r="G354" s="139">
        <v>20</v>
      </c>
      <c r="H354" s="139">
        <v>20</v>
      </c>
    </row>
    <row r="355" spans="1:8" s="140" customFormat="1" ht="15.75" customHeight="1">
      <c r="A355" s="138"/>
      <c r="B355" s="28"/>
      <c r="C355" s="28"/>
      <c r="D355" s="28"/>
      <c r="E355" s="28" t="s">
        <v>71</v>
      </c>
      <c r="F355" s="28"/>
      <c r="G355" s="139">
        <v>200</v>
      </c>
      <c r="H355" s="139">
        <v>200</v>
      </c>
    </row>
    <row r="356" spans="1:8" s="140" customFormat="1" ht="15.75" customHeight="1">
      <c r="A356" s="138"/>
      <c r="B356" s="28"/>
      <c r="C356" s="28"/>
      <c r="D356" s="28"/>
      <c r="E356" s="28" t="s">
        <v>46</v>
      </c>
      <c r="F356" s="28"/>
      <c r="G356" s="139">
        <v>100</v>
      </c>
      <c r="H356" s="139">
        <v>100</v>
      </c>
    </row>
    <row r="357" spans="1:8" s="140" customFormat="1" ht="15.75" customHeight="1">
      <c r="A357" s="138"/>
      <c r="B357" s="28"/>
      <c r="C357" s="28"/>
      <c r="D357" s="28" t="s">
        <v>48</v>
      </c>
      <c r="E357" s="28"/>
      <c r="F357" s="28"/>
      <c r="G357" s="155">
        <f>SUM(G358:G361)</f>
        <v>250</v>
      </c>
      <c r="H357" s="155">
        <f>SUM(H358:H361)</f>
        <v>250</v>
      </c>
    </row>
    <row r="358" spans="1:8" s="140" customFormat="1" ht="15.75" customHeight="1">
      <c r="A358" s="138"/>
      <c r="B358" s="28"/>
      <c r="C358" s="28"/>
      <c r="D358" s="28"/>
      <c r="E358" s="28" t="s">
        <v>51</v>
      </c>
      <c r="F358" s="28"/>
      <c r="G358" s="155">
        <v>150</v>
      </c>
      <c r="H358" s="155">
        <v>50</v>
      </c>
    </row>
    <row r="359" spans="1:8" s="140" customFormat="1" ht="15.75" customHeight="1">
      <c r="A359" s="138"/>
      <c r="B359" s="28"/>
      <c r="C359" s="28"/>
      <c r="D359" s="28"/>
      <c r="E359" s="28" t="s">
        <v>52</v>
      </c>
      <c r="F359" s="28"/>
      <c r="G359" s="139">
        <v>50</v>
      </c>
      <c r="H359" s="139">
        <v>50</v>
      </c>
    </row>
    <row r="360" spans="1:8" s="140" customFormat="1" ht="15.75" customHeight="1">
      <c r="A360" s="138"/>
      <c r="B360" s="28"/>
      <c r="C360" s="28"/>
      <c r="D360" s="28"/>
      <c r="E360" s="28" t="s">
        <v>364</v>
      </c>
      <c r="F360" s="28"/>
      <c r="G360" s="139">
        <v>0</v>
      </c>
      <c r="H360" s="139">
        <v>100</v>
      </c>
    </row>
    <row r="361" spans="1:8" s="140" customFormat="1" ht="15.75" customHeight="1">
      <c r="A361" s="138"/>
      <c r="B361" s="28"/>
      <c r="C361" s="28"/>
      <c r="D361" s="28"/>
      <c r="E361" s="28" t="s">
        <v>54</v>
      </c>
      <c r="F361" s="28"/>
      <c r="G361" s="139">
        <v>50</v>
      </c>
      <c r="H361" s="139">
        <v>50</v>
      </c>
    </row>
    <row r="362" spans="1:8" s="140" customFormat="1" ht="12.75">
      <c r="A362" s="138"/>
      <c r="B362" s="28"/>
      <c r="C362" s="28"/>
      <c r="D362" s="48" t="s">
        <v>60</v>
      </c>
      <c r="E362" s="29"/>
      <c r="F362" s="29"/>
      <c r="G362" s="155">
        <f>SUM(G363)</f>
        <v>0</v>
      </c>
      <c r="H362" s="155">
        <f>SUM(H363)</f>
        <v>30</v>
      </c>
    </row>
    <row r="363" spans="1:8" s="140" customFormat="1" ht="12.75">
      <c r="A363" s="138"/>
      <c r="B363" s="28"/>
      <c r="C363" s="28"/>
      <c r="D363" s="48"/>
      <c r="E363" s="29" t="s">
        <v>61</v>
      </c>
      <c r="F363" s="29"/>
      <c r="G363" s="139">
        <v>0</v>
      </c>
      <c r="H363" s="139">
        <v>30</v>
      </c>
    </row>
    <row r="364" spans="1:8" s="140" customFormat="1" ht="15.75" customHeight="1">
      <c r="A364" s="138"/>
      <c r="B364" s="28"/>
      <c r="C364" s="28"/>
      <c r="D364" s="28" t="s">
        <v>59</v>
      </c>
      <c r="E364" s="28"/>
      <c r="F364" s="28"/>
      <c r="G364" s="139">
        <v>190</v>
      </c>
      <c r="H364" s="139">
        <v>190</v>
      </c>
    </row>
    <row r="365" spans="1:7" s="140" customFormat="1" ht="16.5" customHeight="1">
      <c r="A365" s="138"/>
      <c r="B365" s="28"/>
      <c r="C365" s="28"/>
      <c r="D365" s="28"/>
      <c r="E365" s="28"/>
      <c r="F365" s="28"/>
      <c r="G365" s="139"/>
    </row>
    <row r="366" spans="1:8" s="140" customFormat="1" ht="16.5" customHeight="1">
      <c r="A366" s="138"/>
      <c r="B366" s="35" t="s">
        <v>257</v>
      </c>
      <c r="C366" s="35"/>
      <c r="D366" s="35"/>
      <c r="E366" s="35"/>
      <c r="F366" s="35"/>
      <c r="G366" s="168">
        <f>SUM(G367)</f>
        <v>250</v>
      </c>
      <c r="H366" s="168">
        <f>SUM(H367)</f>
        <v>250</v>
      </c>
    </row>
    <row r="367" spans="1:8" s="140" customFormat="1" ht="16.5" customHeight="1">
      <c r="A367" s="138"/>
      <c r="B367" s="28"/>
      <c r="C367" s="28" t="s">
        <v>120</v>
      </c>
      <c r="D367" s="28"/>
      <c r="E367" s="28"/>
      <c r="F367" s="28"/>
      <c r="G367" s="139">
        <v>250</v>
      </c>
      <c r="H367" s="139">
        <v>250</v>
      </c>
    </row>
    <row r="368" spans="1:8" s="140" customFormat="1" ht="16.5" customHeight="1">
      <c r="A368" s="138"/>
      <c r="B368" s="28"/>
      <c r="C368" s="28"/>
      <c r="D368" s="28"/>
      <c r="E368" s="28"/>
      <c r="F368" s="28"/>
      <c r="G368" s="139"/>
      <c r="H368" s="139"/>
    </row>
    <row r="369" spans="1:8" s="140" customFormat="1" ht="16.5" customHeight="1">
      <c r="A369" s="138"/>
      <c r="B369" s="28" t="s">
        <v>498</v>
      </c>
      <c r="C369" s="28"/>
      <c r="D369" s="28"/>
      <c r="E369" s="28"/>
      <c r="F369" s="28"/>
      <c r="G369" s="139">
        <v>0</v>
      </c>
      <c r="H369" s="139">
        <v>0</v>
      </c>
    </row>
    <row r="370" spans="1:8" s="140" customFormat="1" ht="30" customHeight="1">
      <c r="A370" s="138"/>
      <c r="B370" s="170" t="s">
        <v>90</v>
      </c>
      <c r="C370" s="170"/>
      <c r="D370" s="170"/>
      <c r="E370" s="170"/>
      <c r="F370" s="170"/>
      <c r="G370" s="171">
        <f>SUM(G9+G90+G135+G146+G155+G165+G189+G192+G201+G216+G219+G222+G225+G229+G232+G235+G251+G286+G291+G303+G337+G366)</f>
        <v>242792</v>
      </c>
      <c r="H370" s="171">
        <f>SUM(H9+H90+H135+H146+H155+H165+H189+H192+H201+H216+H219+H222+H225+H229+H232+H235+H251+H286+H291+H303+H337+H366+H296+H198)</f>
        <v>243742</v>
      </c>
    </row>
    <row r="371" spans="1:7" s="140" customFormat="1" ht="13.5">
      <c r="A371" s="138"/>
      <c r="B371" s="28"/>
      <c r="C371" s="172" t="s">
        <v>91</v>
      </c>
      <c r="D371" s="172"/>
      <c r="E371" s="172"/>
      <c r="F371" s="172">
        <v>12</v>
      </c>
      <c r="G371" s="173" t="s">
        <v>121</v>
      </c>
    </row>
  </sheetData>
  <sheetProtection selectLockedCells="1" selectUnlockedCells="1"/>
  <mergeCells count="45">
    <mergeCell ref="A2:G2"/>
    <mergeCell ref="C260:E260"/>
    <mergeCell ref="D103:E103"/>
    <mergeCell ref="D172:E172"/>
    <mergeCell ref="C156:E156"/>
    <mergeCell ref="D168:E168"/>
    <mergeCell ref="A3:F3"/>
    <mergeCell ref="A4:F4"/>
    <mergeCell ref="D75:E75"/>
    <mergeCell ref="D137:E137"/>
    <mergeCell ref="D345:E345"/>
    <mergeCell ref="D347:E347"/>
    <mergeCell ref="D341:E341"/>
    <mergeCell ref="D306:E306"/>
    <mergeCell ref="D311:E311"/>
    <mergeCell ref="D263:E263"/>
    <mergeCell ref="A5:F5"/>
    <mergeCell ref="F7:F8"/>
    <mergeCell ref="A7:E8"/>
    <mergeCell ref="D261:E261"/>
    <mergeCell ref="D257:E257"/>
    <mergeCell ref="D84:E84"/>
    <mergeCell ref="D85:E85"/>
    <mergeCell ref="D33:E33"/>
    <mergeCell ref="D79:E79"/>
    <mergeCell ref="D204:E204"/>
    <mergeCell ref="D205:E205"/>
    <mergeCell ref="D74:E74"/>
    <mergeCell ref="D14:E14"/>
    <mergeCell ref="D18:E18"/>
    <mergeCell ref="D19:E19"/>
    <mergeCell ref="D20:E20"/>
    <mergeCell ref="D21:E21"/>
    <mergeCell ref="D26:E26"/>
    <mergeCell ref="D27:E27"/>
    <mergeCell ref="A1:G1"/>
    <mergeCell ref="D31:E31"/>
    <mergeCell ref="D22:E22"/>
    <mergeCell ref="D23:E23"/>
    <mergeCell ref="D24:E24"/>
    <mergeCell ref="D25:E25"/>
    <mergeCell ref="G7:H7"/>
    <mergeCell ref="D15:E15"/>
    <mergeCell ref="D16:E16"/>
    <mergeCell ref="D17:E17"/>
  </mergeCells>
  <printOptions headings="1" horizontalCentered="1"/>
  <pageMargins left="0.2902777777777778" right="2.11" top="0.7875" bottom="0.7875" header="0.5118055555555555" footer="0.5118055555555555"/>
  <pageSetup horizontalDpi="600" verticalDpi="600" orientation="portrait" paperSize="9" scale="57" r:id="rId1"/>
  <headerFooter alignWithMargins="0">
    <oddFooter>&amp;C&amp;P. oldal, összesen: &amp;N</oddFooter>
  </headerFooter>
  <rowBreaks count="3" manualBreakCount="3">
    <brk id="89" max="7" man="1"/>
    <brk id="145" max="7" man="1"/>
    <brk id="218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:E1"/>
    </sheetView>
  </sheetViews>
  <sheetFormatPr defaultColWidth="9.140625" defaultRowHeight="12.75"/>
  <cols>
    <col min="1" max="1" width="61.140625" style="111" customWidth="1"/>
    <col min="2" max="3" width="11.8515625" style="111" customWidth="1"/>
    <col min="4" max="4" width="11.00390625" style="111" customWidth="1"/>
    <col min="5" max="5" width="13.421875" style="111" customWidth="1"/>
    <col min="6" max="16384" width="9.140625" style="111" customWidth="1"/>
  </cols>
  <sheetData>
    <row r="1" spans="1:5" ht="15.75">
      <c r="A1" s="228" t="s">
        <v>509</v>
      </c>
      <c r="B1" s="228"/>
      <c r="C1" s="228"/>
      <c r="D1" s="228"/>
      <c r="E1" s="228"/>
    </row>
    <row r="2" spans="1:5" ht="15.75">
      <c r="A2" s="228" t="s">
        <v>437</v>
      </c>
      <c r="B2" s="228"/>
      <c r="C2" s="228"/>
      <c r="D2" s="228"/>
      <c r="E2" s="228"/>
    </row>
    <row r="3" spans="1:5" ht="15.75">
      <c r="A3" s="229" t="s">
        <v>404</v>
      </c>
      <c r="B3" s="229"/>
      <c r="C3" s="229"/>
      <c r="D3" s="229"/>
      <c r="E3" s="229"/>
    </row>
    <row r="4" spans="1:5" ht="15.75">
      <c r="A4" s="229" t="s">
        <v>302</v>
      </c>
      <c r="B4" s="229"/>
      <c r="C4" s="229"/>
      <c r="D4" s="229"/>
      <c r="E4" s="229"/>
    </row>
    <row r="5" spans="1:5" s="116" customFormat="1" ht="23.25" customHeight="1">
      <c r="A5" s="114" t="s">
        <v>303</v>
      </c>
      <c r="B5" s="115" t="s">
        <v>304</v>
      </c>
      <c r="C5" s="115" t="s">
        <v>305</v>
      </c>
      <c r="D5" s="115" t="s">
        <v>306</v>
      </c>
      <c r="E5" s="115" t="s">
        <v>307</v>
      </c>
    </row>
    <row r="6" spans="1:5" s="130" customFormat="1" ht="15">
      <c r="A6" s="128" t="s">
        <v>308</v>
      </c>
      <c r="B6" s="129">
        <v>0</v>
      </c>
      <c r="C6" s="129">
        <v>0</v>
      </c>
      <c r="D6" s="129">
        <v>0</v>
      </c>
      <c r="E6" s="129">
        <f aca="true" t="shared" si="0" ref="E6:E21">SUM(B6:D6)</f>
        <v>0</v>
      </c>
    </row>
    <row r="7" spans="1:5" s="130" customFormat="1" ht="15">
      <c r="A7" s="128" t="s">
        <v>500</v>
      </c>
      <c r="B7" s="129">
        <v>0</v>
      </c>
      <c r="C7" s="129">
        <v>46</v>
      </c>
      <c r="D7" s="129">
        <v>0</v>
      </c>
      <c r="E7" s="129">
        <f t="shared" si="0"/>
        <v>46</v>
      </c>
    </row>
    <row r="8" spans="1:5" s="130" customFormat="1" ht="15">
      <c r="A8" s="128" t="s">
        <v>407</v>
      </c>
      <c r="B8" s="129">
        <v>0</v>
      </c>
      <c r="C8" s="129">
        <v>6350</v>
      </c>
      <c r="D8" s="129">
        <v>0</v>
      </c>
      <c r="E8" s="129">
        <f t="shared" si="0"/>
        <v>6350</v>
      </c>
    </row>
    <row r="9" spans="1:5" s="130" customFormat="1" ht="15">
      <c r="A9" s="131" t="s">
        <v>412</v>
      </c>
      <c r="B9" s="129">
        <v>0</v>
      </c>
      <c r="C9" s="129">
        <v>10160</v>
      </c>
      <c r="D9" s="129">
        <v>0</v>
      </c>
      <c r="E9" s="129">
        <f t="shared" si="0"/>
        <v>10160</v>
      </c>
    </row>
    <row r="10" spans="1:5" s="130" customFormat="1" ht="15">
      <c r="A10" s="132" t="s">
        <v>309</v>
      </c>
      <c r="B10" s="129">
        <v>115875</v>
      </c>
      <c r="C10" s="129">
        <v>5640</v>
      </c>
      <c r="D10" s="129">
        <v>0</v>
      </c>
      <c r="E10" s="129">
        <f t="shared" si="0"/>
        <v>121515</v>
      </c>
    </row>
    <row r="11" spans="1:5" s="130" customFormat="1" ht="15">
      <c r="A11" s="132" t="s">
        <v>310</v>
      </c>
      <c r="B11" s="129">
        <v>0</v>
      </c>
      <c r="C11" s="129">
        <v>0</v>
      </c>
      <c r="D11" s="129">
        <v>0</v>
      </c>
      <c r="E11" s="129">
        <f t="shared" si="0"/>
        <v>0</v>
      </c>
    </row>
    <row r="12" spans="1:5" s="130" customFormat="1" ht="15">
      <c r="A12" s="132" t="s">
        <v>311</v>
      </c>
      <c r="B12" s="129">
        <v>0</v>
      </c>
      <c r="C12" s="129">
        <v>0</v>
      </c>
      <c r="D12" s="129">
        <v>0</v>
      </c>
      <c r="E12" s="129">
        <f t="shared" si="0"/>
        <v>0</v>
      </c>
    </row>
    <row r="13" spans="1:5" s="130" customFormat="1" ht="15">
      <c r="A13" s="132" t="s">
        <v>312</v>
      </c>
      <c r="B13" s="129">
        <v>6350</v>
      </c>
      <c r="C13" s="129">
        <v>12175</v>
      </c>
      <c r="D13" s="129">
        <v>0</v>
      </c>
      <c r="E13" s="129">
        <f t="shared" si="0"/>
        <v>18525</v>
      </c>
    </row>
    <row r="14" spans="1:5" s="130" customFormat="1" ht="15">
      <c r="A14" s="132" t="s">
        <v>313</v>
      </c>
      <c r="B14" s="129">
        <v>19771</v>
      </c>
      <c r="C14" s="129">
        <v>4240</v>
      </c>
      <c r="D14" s="129">
        <v>0</v>
      </c>
      <c r="E14" s="129">
        <f t="shared" si="0"/>
        <v>24011</v>
      </c>
    </row>
    <row r="15" spans="1:5" s="130" customFormat="1" ht="15">
      <c r="A15" s="131" t="s">
        <v>324</v>
      </c>
      <c r="B15" s="129">
        <v>0</v>
      </c>
      <c r="C15" s="129">
        <v>5170</v>
      </c>
      <c r="D15" s="129">
        <v>0</v>
      </c>
      <c r="E15" s="129">
        <f t="shared" si="0"/>
        <v>5170</v>
      </c>
    </row>
    <row r="16" spans="1:5" s="130" customFormat="1" ht="15">
      <c r="A16" s="131" t="s">
        <v>314</v>
      </c>
      <c r="B16" s="129">
        <v>1850</v>
      </c>
      <c r="C16" s="129">
        <v>0</v>
      </c>
      <c r="D16" s="129">
        <v>0</v>
      </c>
      <c r="E16" s="129">
        <f t="shared" si="0"/>
        <v>1850</v>
      </c>
    </row>
    <row r="17" spans="1:5" s="130" customFormat="1" ht="15">
      <c r="A17" s="131" t="s">
        <v>323</v>
      </c>
      <c r="B17" s="129">
        <v>492</v>
      </c>
      <c r="C17" s="129">
        <v>0</v>
      </c>
      <c r="D17" s="129">
        <v>0</v>
      </c>
      <c r="E17" s="129">
        <f t="shared" si="0"/>
        <v>492</v>
      </c>
    </row>
    <row r="18" spans="1:5" s="130" customFormat="1" ht="15">
      <c r="A18" s="131" t="s">
        <v>326</v>
      </c>
      <c r="B18" s="129">
        <v>250</v>
      </c>
      <c r="C18" s="129">
        <v>0</v>
      </c>
      <c r="D18" s="129">
        <v>0</v>
      </c>
      <c r="E18" s="129">
        <f t="shared" si="0"/>
        <v>250</v>
      </c>
    </row>
    <row r="19" spans="1:5" s="130" customFormat="1" ht="15">
      <c r="A19" s="132" t="s">
        <v>315</v>
      </c>
      <c r="B19" s="129">
        <v>1930</v>
      </c>
      <c r="C19" s="129">
        <v>0</v>
      </c>
      <c r="D19" s="129">
        <v>0</v>
      </c>
      <c r="E19" s="129">
        <f>SUM(B19:D19)</f>
        <v>1930</v>
      </c>
    </row>
    <row r="20" spans="1:5" s="130" customFormat="1" ht="15">
      <c r="A20" s="131" t="s">
        <v>316</v>
      </c>
      <c r="B20" s="133">
        <v>600</v>
      </c>
      <c r="C20" s="133">
        <v>0</v>
      </c>
      <c r="D20" s="133">
        <v>0</v>
      </c>
      <c r="E20" s="133">
        <f t="shared" si="0"/>
        <v>600</v>
      </c>
    </row>
    <row r="21" spans="1:5" s="130" customFormat="1" ht="15">
      <c r="A21" s="131" t="s">
        <v>317</v>
      </c>
      <c r="B21" s="133">
        <v>70</v>
      </c>
      <c r="C21" s="133">
        <v>0</v>
      </c>
      <c r="D21" s="133">
        <v>0</v>
      </c>
      <c r="E21" s="133">
        <f t="shared" si="0"/>
        <v>70</v>
      </c>
    </row>
    <row r="22" spans="1:5" s="130" customFormat="1" ht="15">
      <c r="A22" s="131" t="s">
        <v>318</v>
      </c>
      <c r="B22" s="133">
        <v>100</v>
      </c>
      <c r="C22" s="133">
        <v>0</v>
      </c>
      <c r="D22" s="133">
        <v>0</v>
      </c>
      <c r="E22" s="133">
        <f aca="true" t="shared" si="1" ref="E22:E32">SUM(B22:D22)</f>
        <v>100</v>
      </c>
    </row>
    <row r="23" spans="1:5" s="130" customFormat="1" ht="15">
      <c r="A23" s="131" t="s">
        <v>319</v>
      </c>
      <c r="B23" s="133">
        <v>100</v>
      </c>
      <c r="C23" s="133">
        <v>0</v>
      </c>
      <c r="D23" s="133">
        <v>0</v>
      </c>
      <c r="E23" s="133">
        <f t="shared" si="1"/>
        <v>100</v>
      </c>
    </row>
    <row r="24" spans="1:5" s="130" customFormat="1" ht="15">
      <c r="A24" s="131" t="s">
        <v>325</v>
      </c>
      <c r="B24" s="133">
        <v>0</v>
      </c>
      <c r="C24" s="133">
        <v>2300</v>
      </c>
      <c r="D24" s="133">
        <v>0</v>
      </c>
      <c r="E24" s="133">
        <f t="shared" si="1"/>
        <v>2300</v>
      </c>
    </row>
    <row r="25" spans="1:5" s="130" customFormat="1" ht="15">
      <c r="A25" s="131" t="s">
        <v>411</v>
      </c>
      <c r="B25" s="133">
        <v>360</v>
      </c>
      <c r="C25" s="133">
        <v>0</v>
      </c>
      <c r="D25" s="133">
        <v>0</v>
      </c>
      <c r="E25" s="133">
        <f t="shared" si="1"/>
        <v>360</v>
      </c>
    </row>
    <row r="26" spans="1:5" s="130" customFormat="1" ht="15">
      <c r="A26" s="131" t="s">
        <v>503</v>
      </c>
      <c r="B26" s="133">
        <v>68</v>
      </c>
      <c r="C26" s="133">
        <v>0</v>
      </c>
      <c r="D26" s="133">
        <v>0</v>
      </c>
      <c r="E26" s="133">
        <f t="shared" si="1"/>
        <v>68</v>
      </c>
    </row>
    <row r="27" spans="1:5" s="130" customFormat="1" ht="15">
      <c r="A27" s="131" t="s">
        <v>35</v>
      </c>
      <c r="B27" s="133">
        <v>4264</v>
      </c>
      <c r="C27" s="133">
        <v>0</v>
      </c>
      <c r="D27" s="133">
        <v>0</v>
      </c>
      <c r="E27" s="133">
        <f t="shared" si="1"/>
        <v>4264</v>
      </c>
    </row>
    <row r="28" spans="1:5" s="130" customFormat="1" ht="15">
      <c r="A28" s="131" t="s">
        <v>351</v>
      </c>
      <c r="B28" s="133">
        <v>1365</v>
      </c>
      <c r="C28" s="133">
        <v>0</v>
      </c>
      <c r="D28" s="133">
        <v>0</v>
      </c>
      <c r="E28" s="133">
        <f t="shared" si="1"/>
        <v>1365</v>
      </c>
    </row>
    <row r="29" spans="1:5" s="130" customFormat="1" ht="15">
      <c r="A29" s="131" t="s">
        <v>320</v>
      </c>
      <c r="B29" s="133">
        <v>4050</v>
      </c>
      <c r="C29" s="133">
        <v>0</v>
      </c>
      <c r="D29" s="133">
        <v>0</v>
      </c>
      <c r="E29" s="133">
        <f t="shared" si="1"/>
        <v>4050</v>
      </c>
    </row>
    <row r="30" spans="1:5" s="130" customFormat="1" ht="15">
      <c r="A30" s="132" t="s">
        <v>413</v>
      </c>
      <c r="B30" s="133">
        <v>0</v>
      </c>
      <c r="C30" s="133">
        <v>37176</v>
      </c>
      <c r="D30" s="133">
        <v>0</v>
      </c>
      <c r="E30" s="133">
        <f t="shared" si="1"/>
        <v>37176</v>
      </c>
    </row>
    <row r="31" spans="1:5" s="130" customFormat="1" ht="15">
      <c r="A31" s="132" t="s">
        <v>414</v>
      </c>
      <c r="B31" s="133">
        <v>2670</v>
      </c>
      <c r="C31" s="133">
        <v>0</v>
      </c>
      <c r="D31" s="133">
        <v>0</v>
      </c>
      <c r="E31" s="133">
        <f t="shared" si="1"/>
        <v>2670</v>
      </c>
    </row>
    <row r="32" spans="1:5" s="130" customFormat="1" ht="15">
      <c r="A32" s="134" t="s">
        <v>321</v>
      </c>
      <c r="B32" s="135">
        <v>165</v>
      </c>
      <c r="C32" s="135">
        <v>155</v>
      </c>
      <c r="D32" s="135">
        <v>0</v>
      </c>
      <c r="E32" s="135">
        <f t="shared" si="1"/>
        <v>320</v>
      </c>
    </row>
    <row r="33" spans="1:5" ht="15.75">
      <c r="A33" s="109" t="s">
        <v>322</v>
      </c>
      <c r="B33" s="113">
        <f>SUM(B6:B32)</f>
        <v>160330</v>
      </c>
      <c r="C33" s="113">
        <f>SUM(C6:C32)</f>
        <v>83412</v>
      </c>
      <c r="D33" s="113">
        <f>SUM(D6:D32)</f>
        <v>0</v>
      </c>
      <c r="E33" s="113">
        <f>SUM(E6:E32)</f>
        <v>243742</v>
      </c>
    </row>
    <row r="48" ht="15.75" customHeight="1"/>
  </sheetData>
  <mergeCells count="4">
    <mergeCell ref="A1:E1"/>
    <mergeCell ref="A3:E3"/>
    <mergeCell ref="A4:E4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54"/>
  <sheetViews>
    <sheetView view="pageBreakPreview" zoomScaleSheetLayoutView="100" workbookViewId="0" topLeftCell="A1">
      <selection activeCell="A1" sqref="A1:B1"/>
    </sheetView>
  </sheetViews>
  <sheetFormatPr defaultColWidth="9.140625" defaultRowHeight="12.75"/>
  <cols>
    <col min="1" max="1" width="48.421875" style="0" customWidth="1"/>
    <col min="2" max="2" width="13.8515625" style="111" customWidth="1"/>
    <col min="3" max="3" width="11.140625" style="0" customWidth="1"/>
  </cols>
  <sheetData>
    <row r="1" spans="1:2" ht="30.75" customHeight="1">
      <c r="A1" s="230" t="s">
        <v>510</v>
      </c>
      <c r="B1" s="230"/>
    </row>
    <row r="2" spans="1:2" ht="30.75" customHeight="1">
      <c r="A2" s="230" t="s">
        <v>438</v>
      </c>
      <c r="B2" s="230"/>
    </row>
    <row r="3" spans="1:3" s="49" customFormat="1" ht="27" customHeight="1">
      <c r="A3" s="211" t="s">
        <v>404</v>
      </c>
      <c r="B3" s="211"/>
      <c r="C3" s="62"/>
    </row>
    <row r="4" spans="1:3" s="49" customFormat="1" ht="27" customHeight="1">
      <c r="A4" s="211" t="s">
        <v>285</v>
      </c>
      <c r="B4" s="211"/>
      <c r="C4" s="62"/>
    </row>
    <row r="5" spans="1:3" s="49" customFormat="1" ht="27" customHeight="1">
      <c r="A5" s="214" t="s">
        <v>334</v>
      </c>
      <c r="B5" s="214"/>
      <c r="C5" s="214"/>
    </row>
    <row r="6" spans="1:3" s="49" customFormat="1" ht="27" customHeight="1" thickBot="1">
      <c r="A6" s="61"/>
      <c r="B6" s="118"/>
      <c r="C6" s="61"/>
    </row>
    <row r="7" spans="1:3" s="49" customFormat="1" ht="28.5" customHeight="1">
      <c r="A7" s="231" t="s">
        <v>0</v>
      </c>
      <c r="B7" s="208" t="s">
        <v>441</v>
      </c>
      <c r="C7" s="209"/>
    </row>
    <row r="8" spans="1:3" s="49" customFormat="1" ht="34.5" customHeight="1">
      <c r="A8" s="232"/>
      <c r="B8" s="145" t="s">
        <v>442</v>
      </c>
      <c r="C8" s="145" t="s">
        <v>443</v>
      </c>
    </row>
    <row r="9" spans="1:3" s="49" customFormat="1" ht="34.5" customHeight="1">
      <c r="A9" s="120" t="s">
        <v>428</v>
      </c>
      <c r="B9" s="122">
        <f>SUM(B10:B13)</f>
        <v>5640</v>
      </c>
      <c r="C9" s="122">
        <f>SUM(C10:C13)</f>
        <v>5640</v>
      </c>
    </row>
    <row r="10" spans="1:3" s="49" customFormat="1" ht="21.75" customHeight="1">
      <c r="A10" s="121" t="s">
        <v>415</v>
      </c>
      <c r="B10" s="123">
        <v>380</v>
      </c>
      <c r="C10" s="123">
        <v>380</v>
      </c>
    </row>
    <row r="11" spans="1:3" s="49" customFormat="1" ht="21.75" customHeight="1">
      <c r="A11" s="121" t="s">
        <v>416</v>
      </c>
      <c r="B11" s="123">
        <v>1270</v>
      </c>
      <c r="C11" s="123">
        <v>1270</v>
      </c>
    </row>
    <row r="12" spans="1:3" s="49" customFormat="1" ht="21.75" customHeight="1">
      <c r="A12" s="121" t="s">
        <v>417</v>
      </c>
      <c r="B12" s="123">
        <v>255</v>
      </c>
      <c r="C12" s="123">
        <v>255</v>
      </c>
    </row>
    <row r="13" spans="1:3" s="49" customFormat="1" ht="21" customHeight="1">
      <c r="A13" s="121" t="s">
        <v>418</v>
      </c>
      <c r="B13" s="123">
        <v>3735</v>
      </c>
      <c r="C13" s="123">
        <v>3735</v>
      </c>
    </row>
    <row r="14" spans="1:3" s="49" customFormat="1" ht="34.5" customHeight="1">
      <c r="A14" s="119"/>
      <c r="B14" s="122"/>
      <c r="C14" s="122"/>
    </row>
    <row r="15" spans="1:3" s="49" customFormat="1" ht="34.5" customHeight="1">
      <c r="A15" s="120" t="s">
        <v>353</v>
      </c>
      <c r="B15" s="122">
        <f>SUM(B16:B19)</f>
        <v>13080</v>
      </c>
      <c r="C15" s="122">
        <f>SUM(C16:C19)</f>
        <v>15540</v>
      </c>
    </row>
    <row r="16" spans="1:3" s="49" customFormat="1" ht="22.5" customHeight="1">
      <c r="A16" s="121" t="s">
        <v>419</v>
      </c>
      <c r="B16" s="123">
        <v>3810</v>
      </c>
      <c r="C16" s="123">
        <v>3810</v>
      </c>
    </row>
    <row r="17" spans="1:3" s="49" customFormat="1" ht="20.25" customHeight="1">
      <c r="A17" s="121" t="s">
        <v>420</v>
      </c>
      <c r="B17" s="123">
        <v>2540</v>
      </c>
      <c r="C17" s="123">
        <v>5000</v>
      </c>
    </row>
    <row r="18" spans="1:3" s="49" customFormat="1" ht="23.25" customHeight="1">
      <c r="A18" s="121" t="s">
        <v>421</v>
      </c>
      <c r="B18" s="123">
        <v>380</v>
      </c>
      <c r="C18" s="123">
        <v>380</v>
      </c>
    </row>
    <row r="19" spans="1:3" s="49" customFormat="1" ht="21.75" customHeight="1">
      <c r="A19" s="121" t="s">
        <v>422</v>
      </c>
      <c r="B19" s="123">
        <v>6350</v>
      </c>
      <c r="C19" s="123">
        <v>6350</v>
      </c>
    </row>
    <row r="20" spans="1:3" s="49" customFormat="1" ht="34.5" customHeight="1">
      <c r="A20" s="121"/>
      <c r="B20" s="122"/>
      <c r="C20" s="122"/>
    </row>
    <row r="21" spans="1:3" s="49" customFormat="1" ht="34.5" customHeight="1">
      <c r="A21" s="120" t="s">
        <v>423</v>
      </c>
      <c r="B21" s="122">
        <f>SUM(B22:B28)</f>
        <v>29670</v>
      </c>
      <c r="C21" s="122">
        <f>SUM(C22:C28)</f>
        <v>29670</v>
      </c>
    </row>
    <row r="22" spans="1:3" s="49" customFormat="1" ht="24" customHeight="1">
      <c r="A22" s="121" t="s">
        <v>424</v>
      </c>
      <c r="B22" s="123">
        <v>3430</v>
      </c>
      <c r="C22" s="123">
        <v>3430</v>
      </c>
    </row>
    <row r="23" spans="1:3" s="49" customFormat="1" ht="24" customHeight="1">
      <c r="A23" s="121" t="s">
        <v>425</v>
      </c>
      <c r="B23" s="123">
        <v>510</v>
      </c>
      <c r="C23" s="123">
        <v>510</v>
      </c>
    </row>
    <row r="24" spans="1:3" s="49" customFormat="1" ht="24.75" customHeight="1">
      <c r="A24" s="52" t="s">
        <v>426</v>
      </c>
      <c r="B24" s="124">
        <v>12320</v>
      </c>
      <c r="C24" s="124">
        <v>12320</v>
      </c>
    </row>
    <row r="25" spans="1:3" s="49" customFormat="1" ht="25.5" customHeight="1">
      <c r="A25" s="59" t="s">
        <v>427</v>
      </c>
      <c r="B25" s="124">
        <v>700</v>
      </c>
      <c r="C25" s="124">
        <v>700</v>
      </c>
    </row>
    <row r="26" spans="1:3" s="49" customFormat="1" ht="21" customHeight="1">
      <c r="A26" s="59" t="s">
        <v>429</v>
      </c>
      <c r="B26" s="124">
        <v>155</v>
      </c>
      <c r="C26" s="124">
        <v>155</v>
      </c>
    </row>
    <row r="27" spans="1:3" s="49" customFormat="1" ht="22.5" customHeight="1">
      <c r="A27" s="59" t="s">
        <v>431</v>
      </c>
      <c r="B27" s="124">
        <v>380</v>
      </c>
      <c r="C27" s="124">
        <v>380</v>
      </c>
    </row>
    <row r="28" spans="1:3" s="49" customFormat="1" ht="36.75" customHeight="1">
      <c r="A28" s="52" t="s">
        <v>430</v>
      </c>
      <c r="B28" s="124">
        <v>12175</v>
      </c>
      <c r="C28" s="124">
        <v>12175</v>
      </c>
    </row>
    <row r="29" spans="1:3" s="49" customFormat="1" ht="36.75" customHeight="1">
      <c r="A29" s="55"/>
      <c r="B29" s="125"/>
      <c r="C29" s="125"/>
    </row>
    <row r="30" spans="1:3" s="49" customFormat="1" ht="32.25" customHeight="1">
      <c r="A30" s="50" t="s">
        <v>15</v>
      </c>
      <c r="B30" s="126">
        <f>SUM(B9+B15+B21)</f>
        <v>48390</v>
      </c>
      <c r="C30" s="126">
        <f>SUM(C9+C15+C21)</f>
        <v>50850</v>
      </c>
    </row>
    <row r="191" ht="12.75">
      <c r="C191">
        <f>SUM(C192:C196)</f>
        <v>2703</v>
      </c>
    </row>
    <row r="193" ht="12.75">
      <c r="C193">
        <v>24</v>
      </c>
    </row>
    <row r="195" spans="2:3" ht="15.75" customHeight="1">
      <c r="B195" s="127"/>
      <c r="C195">
        <v>942</v>
      </c>
    </row>
    <row r="196" spans="2:3" ht="15.75" customHeight="1">
      <c r="B196" s="127"/>
      <c r="C196">
        <v>1737</v>
      </c>
    </row>
    <row r="197" ht="12.75">
      <c r="C197">
        <v>100</v>
      </c>
    </row>
    <row r="198" ht="12.75">
      <c r="C198">
        <v>100</v>
      </c>
    </row>
    <row r="199" ht="12.75">
      <c r="C199">
        <v>12</v>
      </c>
    </row>
    <row r="200" ht="12.75">
      <c r="C200">
        <v>12</v>
      </c>
    </row>
    <row r="201" ht="12.75">
      <c r="C201">
        <v>0</v>
      </c>
    </row>
    <row r="202" ht="12.75">
      <c r="C202">
        <v>0</v>
      </c>
    </row>
    <row r="204" ht="12.75">
      <c r="C204">
        <v>0</v>
      </c>
    </row>
    <row r="205" ht="12.75">
      <c r="C205">
        <v>2</v>
      </c>
    </row>
    <row r="206" ht="12.75">
      <c r="C206">
        <v>0</v>
      </c>
    </row>
    <row r="207" ht="12.75">
      <c r="C207">
        <v>0</v>
      </c>
    </row>
    <row r="213" ht="12.75">
      <c r="C213">
        <v>1174</v>
      </c>
    </row>
    <row r="214" ht="12.75">
      <c r="C214">
        <v>294</v>
      </c>
    </row>
    <row r="215" ht="12.75">
      <c r="C215">
        <v>0</v>
      </c>
    </row>
    <row r="216" ht="12.75">
      <c r="C216">
        <v>0</v>
      </c>
    </row>
    <row r="217" ht="12.75">
      <c r="C217">
        <v>0</v>
      </c>
    </row>
    <row r="218" ht="12.75">
      <c r="C218">
        <f>SUM(C219,C222)</f>
        <v>874</v>
      </c>
    </row>
    <row r="219" ht="12.75">
      <c r="C219" s="57">
        <f>SUM(C220:C221)</f>
        <v>745</v>
      </c>
    </row>
    <row r="220" ht="12.75">
      <c r="C220" s="57">
        <v>596</v>
      </c>
    </row>
    <row r="221" ht="12.75">
      <c r="C221" s="57">
        <v>149</v>
      </c>
    </row>
    <row r="222" ht="12.75">
      <c r="C222">
        <f>SUM(C223,C225)</f>
        <v>129</v>
      </c>
    </row>
    <row r="224" ht="12.75">
      <c r="C224">
        <v>516</v>
      </c>
    </row>
    <row r="225" ht="12.75">
      <c r="C225">
        <v>129</v>
      </c>
    </row>
    <row r="226" ht="12.75">
      <c r="C226">
        <f>C227</f>
        <v>392</v>
      </c>
    </row>
    <row r="227" ht="12.75">
      <c r="C227">
        <f>SUM(C228,C231,C235)</f>
        <v>392</v>
      </c>
    </row>
    <row r="229" ht="12.75">
      <c r="C229">
        <v>0</v>
      </c>
    </row>
    <row r="230" ht="12.75">
      <c r="C230">
        <v>102</v>
      </c>
    </row>
    <row r="231" ht="12.75">
      <c r="C231">
        <f>SUM(C232:C234)</f>
        <v>302</v>
      </c>
    </row>
    <row r="232" ht="12.75">
      <c r="C232">
        <v>0</v>
      </c>
    </row>
    <row r="233" ht="12.75">
      <c r="C233">
        <v>0</v>
      </c>
    </row>
    <row r="234" ht="12.75">
      <c r="C234">
        <v>302</v>
      </c>
    </row>
    <row r="235" ht="12.75">
      <c r="C235">
        <v>90</v>
      </c>
    </row>
    <row r="237" ht="12.75">
      <c r="C237" s="57">
        <f>SUM(C238:C239)</f>
        <v>498</v>
      </c>
    </row>
    <row r="238" ht="12.75">
      <c r="C238" s="57">
        <v>398</v>
      </c>
    </row>
    <row r="239" ht="12.75">
      <c r="C239" s="57">
        <v>100</v>
      </c>
    </row>
    <row r="241" ht="12.75">
      <c r="C241">
        <v>0</v>
      </c>
    </row>
    <row r="243" ht="12.75">
      <c r="C243">
        <v>0</v>
      </c>
    </row>
    <row r="244" ht="12.75">
      <c r="C244">
        <v>0</v>
      </c>
    </row>
    <row r="245" ht="12.75">
      <c r="C245">
        <v>0</v>
      </c>
    </row>
    <row r="246" ht="12.75">
      <c r="C246">
        <v>0</v>
      </c>
    </row>
    <row r="248" ht="12.75">
      <c r="C248">
        <f>SUM(C249:C250)</f>
        <v>576</v>
      </c>
    </row>
    <row r="249" ht="12.75">
      <c r="C249">
        <v>271</v>
      </c>
    </row>
    <row r="250" ht="12.75">
      <c r="C250">
        <v>305</v>
      </c>
    </row>
    <row r="252" ht="12.75">
      <c r="C252">
        <v>22</v>
      </c>
    </row>
    <row r="253" ht="12.75">
      <c r="C253">
        <v>342</v>
      </c>
    </row>
    <row r="254" ht="12.75">
      <c r="C254">
        <v>0</v>
      </c>
    </row>
  </sheetData>
  <sheetProtection selectLockedCells="1" selectUnlockedCells="1"/>
  <mergeCells count="7">
    <mergeCell ref="A1:B1"/>
    <mergeCell ref="A3:B3"/>
    <mergeCell ref="A5:C5"/>
    <mergeCell ref="A7:A8"/>
    <mergeCell ref="A4:B4"/>
    <mergeCell ref="B7:C7"/>
    <mergeCell ref="A2:B2"/>
  </mergeCells>
  <printOptions headings="1"/>
  <pageMargins left="0.75" right="0.75" top="1" bottom="1" header="0.5118055555555555" footer="0.5118055555555555"/>
  <pageSetup horizontalDpi="300" verticalDpi="3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:F1"/>
    </sheetView>
  </sheetViews>
  <sheetFormatPr defaultColWidth="9.140625" defaultRowHeight="12.75"/>
  <cols>
    <col min="1" max="1" width="52.57421875" style="67" customWidth="1"/>
    <col min="2" max="2" width="8.140625" style="86" customWidth="1"/>
    <col min="3" max="3" width="8.57421875" style="86" customWidth="1"/>
    <col min="4" max="5" width="9.140625" style="86" hidden="1" customWidth="1"/>
    <col min="6" max="6" width="10.421875" style="67" customWidth="1"/>
    <col min="7" max="16384" width="10.28125" style="86" customWidth="1"/>
  </cols>
  <sheetData>
    <row r="1" spans="1:6" ht="15.75">
      <c r="A1" s="233" t="s">
        <v>511</v>
      </c>
      <c r="B1" s="233"/>
      <c r="C1" s="233"/>
      <c r="D1" s="233"/>
      <c r="E1" s="233"/>
      <c r="F1" s="234"/>
    </row>
    <row r="2" spans="1:6" s="67" customFormat="1" ht="15.75" customHeight="1">
      <c r="A2" s="233" t="s">
        <v>439</v>
      </c>
      <c r="B2" s="233"/>
      <c r="C2" s="233"/>
      <c r="D2" s="233"/>
      <c r="E2" s="233"/>
      <c r="F2" s="234"/>
    </row>
    <row r="3" spans="1:6" s="67" customFormat="1" ht="15.75">
      <c r="A3" s="235" t="s">
        <v>404</v>
      </c>
      <c r="B3" s="235"/>
      <c r="C3" s="235"/>
      <c r="D3" s="235"/>
      <c r="E3" s="235"/>
      <c r="F3" s="234"/>
    </row>
    <row r="4" spans="1:6" s="67" customFormat="1" ht="15.75">
      <c r="A4" s="236" t="s">
        <v>289</v>
      </c>
      <c r="B4" s="236"/>
      <c r="C4" s="236"/>
      <c r="D4" s="236"/>
      <c r="E4" s="236"/>
      <c r="F4" s="234"/>
    </row>
    <row r="5" spans="1:6" s="67" customFormat="1" ht="16.5" thickBot="1">
      <c r="A5" s="235" t="s">
        <v>290</v>
      </c>
      <c r="B5" s="235"/>
      <c r="C5" s="235"/>
      <c r="D5" s="235"/>
      <c r="E5" s="235"/>
      <c r="F5" s="234"/>
    </row>
    <row r="6" spans="1:7" s="67" customFormat="1" ht="24" customHeight="1">
      <c r="A6" s="68"/>
      <c r="B6" s="68"/>
      <c r="C6" s="68"/>
      <c r="D6" s="68"/>
      <c r="E6" s="68"/>
      <c r="F6" s="208" t="s">
        <v>441</v>
      </c>
      <c r="G6" s="209"/>
    </row>
    <row r="7" spans="1:7" s="67" customFormat="1" ht="31.5" customHeight="1">
      <c r="A7" s="69" t="s">
        <v>0</v>
      </c>
      <c r="B7" s="196" t="s">
        <v>291</v>
      </c>
      <c r="C7" s="197" t="s">
        <v>301</v>
      </c>
      <c r="D7" s="70"/>
      <c r="E7" s="70"/>
      <c r="F7" s="145" t="s">
        <v>502</v>
      </c>
      <c r="G7" s="145" t="s">
        <v>443</v>
      </c>
    </row>
    <row r="8" spans="1:7" s="76" customFormat="1" ht="47.25">
      <c r="A8" s="71" t="s">
        <v>92</v>
      </c>
      <c r="B8" s="72"/>
      <c r="C8" s="73"/>
      <c r="D8" s="74"/>
      <c r="E8" s="75"/>
      <c r="F8" s="73">
        <v>47470</v>
      </c>
      <c r="G8" s="73">
        <v>48457</v>
      </c>
    </row>
    <row r="9" spans="1:7" s="76" customFormat="1" ht="15.75">
      <c r="A9" s="71" t="s">
        <v>25</v>
      </c>
      <c r="B9" s="72"/>
      <c r="C9" s="73"/>
      <c r="D9" s="74"/>
      <c r="E9" s="75"/>
      <c r="F9" s="73">
        <v>42400</v>
      </c>
      <c r="G9" s="73">
        <v>42400</v>
      </c>
    </row>
    <row r="10" spans="1:7" s="76" customFormat="1" ht="15.75">
      <c r="A10" s="71" t="s">
        <v>292</v>
      </c>
      <c r="B10" s="72"/>
      <c r="C10" s="73"/>
      <c r="D10" s="74"/>
      <c r="E10" s="75"/>
      <c r="F10" s="73">
        <v>28643</v>
      </c>
      <c r="G10" s="73">
        <v>30624</v>
      </c>
    </row>
    <row r="11" spans="1:7" s="76" customFormat="1" ht="15.75">
      <c r="A11" s="71" t="s">
        <v>293</v>
      </c>
      <c r="B11" s="72"/>
      <c r="C11" s="73"/>
      <c r="D11" s="74"/>
      <c r="E11" s="75"/>
      <c r="F11" s="73">
        <v>5857</v>
      </c>
      <c r="G11" s="73">
        <v>5928</v>
      </c>
    </row>
    <row r="12" spans="1:7" s="76" customFormat="1" ht="15.75">
      <c r="A12" s="71" t="s">
        <v>93</v>
      </c>
      <c r="B12" s="72"/>
      <c r="C12" s="73"/>
      <c r="D12" s="74"/>
      <c r="E12" s="75"/>
      <c r="F12" s="73">
        <v>0</v>
      </c>
      <c r="G12" s="73">
        <v>0</v>
      </c>
    </row>
    <row r="13" spans="1:7" s="76" customFormat="1" ht="15.75">
      <c r="A13" s="71" t="s">
        <v>94</v>
      </c>
      <c r="B13" s="77"/>
      <c r="C13" s="73"/>
      <c r="D13" s="74"/>
      <c r="E13" s="75"/>
      <c r="F13" s="73">
        <v>0</v>
      </c>
      <c r="G13" s="73">
        <v>0</v>
      </c>
    </row>
    <row r="14" spans="1:7" s="76" customFormat="1" ht="15.75">
      <c r="A14" s="71" t="s">
        <v>95</v>
      </c>
      <c r="B14" s="72"/>
      <c r="C14" s="73"/>
      <c r="D14" s="74"/>
      <c r="E14" s="75"/>
      <c r="F14" s="73">
        <v>109515</v>
      </c>
      <c r="G14" s="73">
        <v>105916</v>
      </c>
    </row>
    <row r="15" spans="1:7" s="76" customFormat="1" ht="15.75">
      <c r="A15" s="78" t="s">
        <v>96</v>
      </c>
      <c r="B15" s="79"/>
      <c r="C15" s="79"/>
      <c r="D15" s="80">
        <f>SUM(D8:D14)</f>
        <v>0</v>
      </c>
      <c r="E15" s="80">
        <f>SUM(E8:E14)</f>
        <v>0</v>
      </c>
      <c r="F15" s="79">
        <f>SUM(F8:F14)</f>
        <v>233885</v>
      </c>
      <c r="G15" s="79">
        <f>SUM(G8:G14)</f>
        <v>233325</v>
      </c>
    </row>
    <row r="16" spans="1:7" s="76" customFormat="1" ht="15.75">
      <c r="A16" s="81"/>
      <c r="B16" s="82"/>
      <c r="C16" s="82"/>
      <c r="D16" s="83"/>
      <c r="E16" s="82"/>
      <c r="F16" s="67"/>
      <c r="G16" s="67"/>
    </row>
    <row r="17" spans="1:7" s="76" customFormat="1" ht="15.75">
      <c r="A17" s="71" t="s">
        <v>97</v>
      </c>
      <c r="B17" s="73"/>
      <c r="C17" s="73"/>
      <c r="D17" s="74"/>
      <c r="E17" s="75"/>
      <c r="F17" s="73">
        <v>23725</v>
      </c>
      <c r="G17" s="73">
        <v>24577</v>
      </c>
    </row>
    <row r="18" spans="1:7" s="76" customFormat="1" ht="15.75">
      <c r="A18" s="71" t="s">
        <v>98</v>
      </c>
      <c r="B18" s="73"/>
      <c r="C18" s="73"/>
      <c r="D18" s="74"/>
      <c r="E18" s="75"/>
      <c r="F18" s="73">
        <v>5890</v>
      </c>
      <c r="G18" s="73">
        <v>6090</v>
      </c>
    </row>
    <row r="19" spans="1:7" s="76" customFormat="1" ht="47.25">
      <c r="A19" s="71" t="s">
        <v>99</v>
      </c>
      <c r="B19" s="73"/>
      <c r="C19" s="73"/>
      <c r="D19" s="74"/>
      <c r="E19" s="75"/>
      <c r="F19" s="73">
        <v>61780</v>
      </c>
      <c r="G19" s="73">
        <v>64755</v>
      </c>
    </row>
    <row r="20" spans="1:7" s="76" customFormat="1" ht="15.75">
      <c r="A20" s="71" t="s">
        <v>100</v>
      </c>
      <c r="B20" s="73"/>
      <c r="C20" s="73"/>
      <c r="D20" s="74"/>
      <c r="E20" s="75"/>
      <c r="F20" s="73">
        <v>17410</v>
      </c>
      <c r="G20" s="73">
        <v>17410</v>
      </c>
    </row>
    <row r="21" spans="1:7" s="76" customFormat="1" ht="15.75">
      <c r="A21" s="71" t="s">
        <v>101</v>
      </c>
      <c r="B21" s="73"/>
      <c r="C21" s="73"/>
      <c r="D21" s="74"/>
      <c r="E21" s="75"/>
      <c r="F21" s="73">
        <v>5145</v>
      </c>
      <c r="G21" s="73">
        <v>5094</v>
      </c>
    </row>
    <row r="22" spans="1:7" s="76" customFormat="1" ht="15.75">
      <c r="A22" s="71" t="s">
        <v>406</v>
      </c>
      <c r="B22" s="73"/>
      <c r="C22" s="73"/>
      <c r="D22" s="74"/>
      <c r="E22" s="75"/>
      <c r="F22" s="73">
        <v>1000</v>
      </c>
      <c r="G22" s="73">
        <v>1000</v>
      </c>
    </row>
    <row r="23" spans="1:7" s="76" customFormat="1" ht="15.75">
      <c r="A23" s="71" t="s">
        <v>102</v>
      </c>
      <c r="B23" s="73"/>
      <c r="C23" s="73"/>
      <c r="D23" s="74"/>
      <c r="E23" s="75"/>
      <c r="F23" s="73">
        <v>0</v>
      </c>
      <c r="G23" s="73">
        <v>0</v>
      </c>
    </row>
    <row r="24" spans="1:7" s="76" customFormat="1" ht="15.75">
      <c r="A24" s="71" t="s">
        <v>294</v>
      </c>
      <c r="B24" s="73"/>
      <c r="C24" s="73"/>
      <c r="D24" s="74"/>
      <c r="E24" s="75"/>
      <c r="F24" s="73">
        <v>79452</v>
      </c>
      <c r="G24" s="73">
        <v>73966</v>
      </c>
    </row>
    <row r="25" spans="1:7" s="76" customFormat="1" ht="15.75">
      <c r="A25" s="78" t="s">
        <v>103</v>
      </c>
      <c r="B25" s="84"/>
      <c r="C25" s="84"/>
      <c r="D25" s="85">
        <f>SUM(D17:D24)</f>
        <v>0</v>
      </c>
      <c r="E25" s="85">
        <f>SUM(E17:E24)</f>
        <v>0</v>
      </c>
      <c r="F25" s="84">
        <f>SUM(F17:F24)</f>
        <v>194402</v>
      </c>
      <c r="G25" s="84">
        <f>SUM(G17:G24)</f>
        <v>192892</v>
      </c>
    </row>
    <row r="26" spans="4:5" ht="15.75">
      <c r="D26" s="87"/>
      <c r="E26" s="87"/>
    </row>
    <row r="27" spans="4:5" ht="15.75">
      <c r="D27" s="87"/>
      <c r="E27" s="87"/>
    </row>
    <row r="28" spans="4:5" ht="15.75">
      <c r="D28" s="87"/>
      <c r="E28" s="87"/>
    </row>
  </sheetData>
  <sheetProtection/>
  <mergeCells count="6">
    <mergeCell ref="A1:F1"/>
    <mergeCell ref="F6:G6"/>
    <mergeCell ref="A2:F2"/>
    <mergeCell ref="A3:F3"/>
    <mergeCell ref="A4:F4"/>
    <mergeCell ref="A5:F5"/>
  </mergeCells>
  <printOptions headings="1"/>
  <pageMargins left="0.75" right="0.75" top="1" bottom="1" header="0.5" footer="0.5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F1">
      <selection activeCell="A1" sqref="A1:D1"/>
    </sheetView>
  </sheetViews>
  <sheetFormatPr defaultColWidth="9.140625" defaultRowHeight="12.75"/>
  <cols>
    <col min="1" max="1" width="49.8515625" style="89" customWidth="1"/>
    <col min="2" max="2" width="8.57421875" style="86" customWidth="1"/>
    <col min="3" max="3" width="8.28125" style="89" customWidth="1"/>
    <col min="4" max="4" width="9.7109375" style="89" customWidth="1"/>
    <col min="5" max="5" width="9.421875" style="86" bestFit="1" customWidth="1"/>
    <col min="6" max="16384" width="10.28125" style="86" customWidth="1"/>
  </cols>
  <sheetData>
    <row r="1" spans="1:5" s="89" customFormat="1" ht="19.5" customHeight="1">
      <c r="A1" s="240" t="s">
        <v>512</v>
      </c>
      <c r="B1" s="240"/>
      <c r="C1" s="240"/>
      <c r="D1" s="240"/>
      <c r="E1" s="88"/>
    </row>
    <row r="2" spans="1:5" s="89" customFormat="1" ht="19.5" customHeight="1">
      <c r="A2" s="240" t="s">
        <v>440</v>
      </c>
      <c r="B2" s="240"/>
      <c r="C2" s="240"/>
      <c r="D2" s="240"/>
      <c r="E2" s="88"/>
    </row>
    <row r="3" spans="1:5" s="89" customFormat="1" ht="19.5" customHeight="1">
      <c r="A3" s="239" t="s">
        <v>404</v>
      </c>
      <c r="B3" s="239"/>
      <c r="C3" s="239"/>
      <c r="D3" s="239"/>
      <c r="E3" s="90"/>
    </row>
    <row r="4" spans="1:5" s="89" customFormat="1" ht="15.75">
      <c r="A4" s="237" t="s">
        <v>295</v>
      </c>
      <c r="B4" s="238"/>
      <c r="C4" s="238"/>
      <c r="D4" s="238"/>
      <c r="E4" s="91"/>
    </row>
    <row r="5" spans="1:5" s="89" customFormat="1" ht="16.5" thickBot="1">
      <c r="A5" s="239" t="s">
        <v>290</v>
      </c>
      <c r="B5" s="239"/>
      <c r="C5" s="239"/>
      <c r="D5" s="239"/>
      <c r="E5" s="239"/>
    </row>
    <row r="6" spans="1:5" s="89" customFormat="1" ht="27.75" customHeight="1">
      <c r="A6" s="90"/>
      <c r="B6" s="90"/>
      <c r="C6" s="90"/>
      <c r="D6" s="208" t="s">
        <v>441</v>
      </c>
      <c r="E6" s="209"/>
    </row>
    <row r="7" spans="1:5" s="89" customFormat="1" ht="21">
      <c r="A7" s="92" t="s">
        <v>0</v>
      </c>
      <c r="B7" s="191" t="s">
        <v>291</v>
      </c>
      <c r="C7" s="191" t="s">
        <v>301</v>
      </c>
      <c r="D7" s="145" t="s">
        <v>502</v>
      </c>
      <c r="E7" s="145" t="s">
        <v>443</v>
      </c>
    </row>
    <row r="8" spans="1:5" s="89" customFormat="1" ht="15.75">
      <c r="A8" s="93" t="s">
        <v>104</v>
      </c>
      <c r="B8" s="94"/>
      <c r="C8" s="94"/>
      <c r="D8" s="192">
        <v>0</v>
      </c>
      <c r="E8" s="192">
        <v>0</v>
      </c>
    </row>
    <row r="9" spans="1:5" s="89" customFormat="1" ht="15.75">
      <c r="A9" s="93" t="s">
        <v>105</v>
      </c>
      <c r="B9" s="94"/>
      <c r="C9" s="94"/>
      <c r="D9" s="192">
        <v>0</v>
      </c>
      <c r="E9" s="192">
        <v>0</v>
      </c>
    </row>
    <row r="10" spans="1:5" s="89" customFormat="1" ht="15.75">
      <c r="A10" s="93" t="s">
        <v>106</v>
      </c>
      <c r="B10" s="94"/>
      <c r="C10" s="94"/>
      <c r="D10" s="192">
        <v>8907</v>
      </c>
      <c r="E10" s="192">
        <v>10417</v>
      </c>
    </row>
    <row r="11" spans="1:5" s="89" customFormat="1" ht="15.75">
      <c r="A11" s="93" t="s">
        <v>107</v>
      </c>
      <c r="B11" s="94"/>
      <c r="C11" s="94"/>
      <c r="D11" s="192">
        <v>0</v>
      </c>
      <c r="E11" s="192">
        <v>0</v>
      </c>
    </row>
    <row r="12" spans="1:5" s="89" customFormat="1" ht="15.75">
      <c r="A12" s="93" t="s">
        <v>296</v>
      </c>
      <c r="B12" s="94"/>
      <c r="C12" s="94"/>
      <c r="D12" s="192">
        <v>0</v>
      </c>
      <c r="E12" s="192">
        <v>0</v>
      </c>
    </row>
    <row r="13" spans="1:5" s="89" customFormat="1" ht="31.5">
      <c r="A13" s="93" t="s">
        <v>108</v>
      </c>
      <c r="B13" s="94"/>
      <c r="C13" s="94"/>
      <c r="D13" s="192">
        <v>0</v>
      </c>
      <c r="E13" s="192">
        <v>0</v>
      </c>
    </row>
    <row r="14" spans="1:5" s="89" customFormat="1" ht="15.75">
      <c r="A14" s="93" t="s">
        <v>297</v>
      </c>
      <c r="B14" s="94"/>
      <c r="C14" s="94"/>
      <c r="D14" s="192">
        <v>0</v>
      </c>
      <c r="E14" s="192">
        <v>0</v>
      </c>
    </row>
    <row r="15" spans="1:5" s="89" customFormat="1" ht="15.75">
      <c r="A15" s="93" t="s">
        <v>298</v>
      </c>
      <c r="B15" s="94"/>
      <c r="C15" s="94"/>
      <c r="D15" s="192">
        <v>0</v>
      </c>
      <c r="E15" s="192">
        <v>0</v>
      </c>
    </row>
    <row r="16" spans="1:5" s="89" customFormat="1" ht="15.75">
      <c r="A16" s="95" t="s">
        <v>109</v>
      </c>
      <c r="B16" s="96"/>
      <c r="C16" s="96"/>
      <c r="D16" s="193">
        <f>SUM(D8:D15)</f>
        <v>8907</v>
      </c>
      <c r="E16" s="193">
        <f>SUM(E8:E15)</f>
        <v>10417</v>
      </c>
    </row>
    <row r="17" spans="2:5" s="97" customFormat="1" ht="15.75">
      <c r="B17" s="98"/>
      <c r="C17" s="98"/>
      <c r="D17" s="192"/>
      <c r="E17" s="192"/>
    </row>
    <row r="18" spans="2:5" s="97" customFormat="1" ht="15.75">
      <c r="B18" s="99"/>
      <c r="C18" s="99"/>
      <c r="D18" s="194"/>
      <c r="E18" s="194"/>
    </row>
    <row r="19" spans="1:5" s="97" customFormat="1" ht="15.75">
      <c r="A19" s="100"/>
      <c r="B19" s="99"/>
      <c r="C19" s="99"/>
      <c r="D19" s="194"/>
      <c r="E19" s="194"/>
    </row>
    <row r="20" spans="1:5" s="97" customFormat="1" ht="15.75">
      <c r="A20" s="93" t="s">
        <v>110</v>
      </c>
      <c r="B20" s="94"/>
      <c r="C20" s="94"/>
      <c r="D20" s="192">
        <v>35310</v>
      </c>
      <c r="E20" s="192">
        <v>35310</v>
      </c>
    </row>
    <row r="21" spans="1:5" s="97" customFormat="1" ht="15.75">
      <c r="A21" s="93" t="s">
        <v>111</v>
      </c>
      <c r="B21" s="94"/>
      <c r="C21" s="94"/>
      <c r="D21" s="192">
        <v>13080</v>
      </c>
      <c r="E21" s="192">
        <v>15540</v>
      </c>
    </row>
    <row r="22" spans="1:5" s="97" customFormat="1" ht="31.5">
      <c r="A22" s="93" t="s">
        <v>299</v>
      </c>
      <c r="B22" s="94"/>
      <c r="C22" s="94"/>
      <c r="D22" s="192">
        <v>0</v>
      </c>
      <c r="E22" s="192">
        <v>0</v>
      </c>
    </row>
    <row r="23" spans="1:5" s="97" customFormat="1" ht="15.75">
      <c r="A23" s="93" t="s">
        <v>112</v>
      </c>
      <c r="B23" s="94"/>
      <c r="C23" s="94"/>
      <c r="D23" s="192"/>
      <c r="E23" s="192"/>
    </row>
    <row r="24" spans="1:5" s="97" customFormat="1" ht="15.75">
      <c r="A24" s="93" t="s">
        <v>300</v>
      </c>
      <c r="B24" s="94"/>
      <c r="C24" s="94"/>
      <c r="D24" s="192">
        <v>0</v>
      </c>
      <c r="E24" s="192">
        <v>0</v>
      </c>
    </row>
    <row r="25" spans="1:5" s="97" customFormat="1" ht="15.75">
      <c r="A25" s="93" t="s">
        <v>113</v>
      </c>
      <c r="B25" s="94"/>
      <c r="C25" s="94"/>
      <c r="D25" s="192">
        <v>0</v>
      </c>
      <c r="E25" s="192">
        <v>0</v>
      </c>
    </row>
    <row r="26" spans="1:5" s="97" customFormat="1" ht="15.75">
      <c r="A26" s="93" t="s">
        <v>499</v>
      </c>
      <c r="B26" s="94"/>
      <c r="C26" s="94"/>
      <c r="D26" s="192">
        <v>0</v>
      </c>
      <c r="E26" s="192">
        <v>0</v>
      </c>
    </row>
    <row r="27" spans="1:5" s="97" customFormat="1" ht="15.75">
      <c r="A27" s="93" t="s">
        <v>294</v>
      </c>
      <c r="B27" s="94"/>
      <c r="C27" s="94"/>
      <c r="D27" s="192">
        <v>0</v>
      </c>
      <c r="E27" s="192">
        <v>0</v>
      </c>
    </row>
    <row r="28" spans="1:5" s="97" customFormat="1" ht="15.75">
      <c r="A28" s="95" t="s">
        <v>114</v>
      </c>
      <c r="B28" s="101"/>
      <c r="C28" s="101"/>
      <c r="D28" s="194">
        <f>SUM(D20:D27)</f>
        <v>48390</v>
      </c>
      <c r="E28" s="194">
        <f>SUM(E20:E27)</f>
        <v>50850</v>
      </c>
    </row>
    <row r="29" spans="1:5" s="97" customFormat="1" ht="45.75" customHeight="1">
      <c r="A29" s="102" t="s">
        <v>115</v>
      </c>
      <c r="B29" s="103"/>
      <c r="C29" s="103"/>
      <c r="D29" s="195">
        <f>SUM(D28+'8.Táj.adatok műk.'!F25)</f>
        <v>242792</v>
      </c>
      <c r="E29" s="195">
        <f>SUM(E28+'8.Táj.adatok műk.'!G25)</f>
        <v>243742</v>
      </c>
    </row>
    <row r="30" spans="1:5" s="97" customFormat="1" ht="44.25" customHeight="1">
      <c r="A30" s="102" t="s">
        <v>116</v>
      </c>
      <c r="B30" s="103"/>
      <c r="C30" s="103"/>
      <c r="D30" s="195">
        <f>SUM(D16+'8.Táj.adatok műk.'!F15)</f>
        <v>242792</v>
      </c>
      <c r="E30" s="195">
        <f>SUM(E16+'8.Táj.adatok műk.'!G15)</f>
        <v>243742</v>
      </c>
    </row>
    <row r="31" spans="4:5" ht="15.75">
      <c r="D31" s="104"/>
      <c r="E31" s="87"/>
    </row>
    <row r="32" spans="4:5" ht="15.75">
      <c r="D32" s="104"/>
      <c r="E32" s="87"/>
    </row>
    <row r="33" spans="4:5" ht="15.75">
      <c r="D33" s="104"/>
      <c r="E33" s="87"/>
    </row>
    <row r="34" spans="4:5" ht="15.75">
      <c r="D34" s="104"/>
      <c r="E34" s="87"/>
    </row>
  </sheetData>
  <sheetProtection/>
  <mergeCells count="6">
    <mergeCell ref="A4:D4"/>
    <mergeCell ref="A3:D3"/>
    <mergeCell ref="A1:D1"/>
    <mergeCell ref="D6:E6"/>
    <mergeCell ref="A5:E5"/>
    <mergeCell ref="A2:D2"/>
  </mergeCells>
  <printOptions headings="1"/>
  <pageMargins left="0.75" right="0.23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</cp:lastModifiedBy>
  <cp:lastPrinted>2013-09-20T09:16:27Z</cp:lastPrinted>
  <dcterms:created xsi:type="dcterms:W3CDTF">2011-11-25T07:46:57Z</dcterms:created>
  <dcterms:modified xsi:type="dcterms:W3CDTF">2013-09-20T09:17:47Z</dcterms:modified>
  <cp:category/>
  <cp:version/>
  <cp:contentType/>
  <cp:contentStatus/>
</cp:coreProperties>
</file>