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5"/>
  </bookViews>
  <sheets>
    <sheet name="kiemelt ei" sheetId="1" r:id="rId1"/>
    <sheet name="kiadások önkorm" sheetId="2" r:id="rId2"/>
    <sheet name="bevételek önkormányzat" sheetId="3" r:id="rId3"/>
    <sheet name="beruházások felújítások" sheetId="4" r:id="rId4"/>
    <sheet name="EU projektek" sheetId="5" r:id="rId5"/>
    <sheet name="tartalékok" sheetId="6" r:id="rId6"/>
  </sheets>
  <definedNames>
    <definedName name="_xlnm.Print_Area" localSheetId="3">'beruházások felújítások'!$A$1:$E$57</definedName>
    <definedName name="_xlnm.Print_Area" localSheetId="2">'bevételek önkormányzat'!$A$1:$G$98</definedName>
    <definedName name="_xlnm.Print_Area" localSheetId="1">'kiadások önkorm'!$A$1:$G$125</definedName>
    <definedName name="_xlnm.Print_Area" localSheetId="0">'kiemelt ei'!$A$1:$C$28</definedName>
    <definedName name="_xlnm.Print_Area" localSheetId="5">'tartalékok'!$A$1:$D$17</definedName>
  </definedNames>
  <calcPr fullCalcOnLoad="1"/>
</workbook>
</file>

<file path=xl/sharedStrings.xml><?xml version="1.0" encoding="utf-8"?>
<sst xmlns="http://schemas.openxmlformats.org/spreadsheetml/2006/main" count="566" uniqueCount="488">
  <si>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</si>
  <si>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</si>
  <si>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</si>
  <si>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</si>
  <si>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</si>
  <si>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</si>
  <si>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</si>
  <si>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</si>
  <si>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</si>
  <si>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</si>
  <si>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</si>
  <si>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</si>
  <si>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</si>
  <si>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</si>
  <si>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</si>
  <si>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</si>
  <si>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</si>
  <si>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</si>
  <si>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</si>
  <si>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</si>
  <si>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</si>
  <si>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</si>
  <si>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</si>
  <si>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</si>
  <si>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</si>
  <si>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</si>
  <si>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</si>
  <si>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</si>
  <si>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</si>
  <si>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</si>
  <si>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</si>
  <si>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</si>
  <si>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</si>
  <si>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</si>
  <si>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</si>
  <si>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</si>
  <si>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</si>
  <si>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</si>
  <si>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</si>
  <si>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</si>
  <si>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</si>
  <si>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</si>
  <si>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</si>
  <si>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</si>
  <si>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</si>
  <si>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</si>
  <si>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</si>
  <si>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</si>
  <si>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</si>
  <si>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</si>
  <si>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</si>
  <si>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</si>
  <si>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</si>
  <si>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</si>
  <si>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</si>
  <si>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</si>
  <si>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</si>
  <si>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</si>
  <si>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</si>
  <si>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</si>
  <si>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</si>
  <si>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</si>
  <si>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</si>
  <si>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</si>
  <si>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</si>
  <si>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</si>
  <si>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</si>
  <si>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</si>
  <si>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</si>
  <si>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</si>
  <si>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</si>
  <si>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</si>
  <si>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</si>
  <si>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</si>
  <si>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</si>
  <si>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</si>
  <si>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</si>
  <si>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</si>
  <si>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</si>
  <si>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</si>
  <si>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</si>
  <si>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</si>
  <si>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</si>
  <si>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</si>
  <si>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</si>
  <si>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</si>
  <si>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</si>
  <si>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</si>
  <si>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</si>
  <si>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</si>
  <si>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</si>
  <si>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</si>
  <si>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</si>
  <si>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</si>
  <si>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</si>
  <si>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</si>
  <si>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</si>
  <si>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</si>
  <si>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</si>
  <si>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</si>
  <si>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</si>
  <si>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</si>
  <si>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</si>
  <si>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</si>
  <si>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</si>
  <si>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</si>
  <si>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</si>
  <si>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</si>
  <si>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</si>
  <si>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</si>
  <si>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</si>
  <si>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</si>
  <si>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</si>
  <si>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</si>
  <si>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</si>
  <si>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</si>
  <si>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</si>
  <si>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</si>
  <si>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</si>
  <si>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</si>
  <si>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</si>
  <si>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</si>
  <si>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</si>
  <si>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</si>
  <si>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</si>
  <si>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</si>
  <si>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</si>
  <si>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</si>
  <si>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</si>
  <si>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</si>
  <si>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</si>
  <si>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</si>
  <si>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</si>
  <si>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</si>
  <si>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</si>
  <si>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</si>
  <si>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</si>
  <si>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</si>
  <si>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</si>
  <si>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</si>
  <si>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</si>
  <si>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</si>
  <si>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</si>
  <si>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</si>
  <si>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</si>
  <si>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</si>
  <si>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</si>
  <si>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</si>
  <si>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</si>
  <si>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</si>
  <si>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</si>
  <si>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</si>
  <si>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</si>
  <si>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</si>
  <si>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</si>
  <si>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</si>
  <si>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</si>
  <si>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</si>
  <si>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</si>
  <si>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</si>
  <si>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</si>
  <si>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</si>
  <si>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</si>
  <si>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</si>
  <si>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</si>
  <si>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K513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</si>
  <si>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</si>
  <si>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</si>
  <si>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</si>
  <si>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</si>
  <si>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</si>
  <si>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</si>
  <si>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</si>
  <si>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</si>
  <si>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</si>
  <si>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ÖNKORMÁNYZATI ELŐIRÁNYZATOK</t>
  </si>
  <si>
    <t>MINDÖSSZESEN</t>
  </si>
  <si>
    <t>ÖSSZESEN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</si>
  <si>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</si>
  <si>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</si>
  <si>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</si>
  <si>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</si>
  <si>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</si>
  <si>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</si>
  <si>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</si>
  <si>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</si>
  <si>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</si>
  <si>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</si>
  <si>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</si>
  <si>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</si>
  <si>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</si>
  <si>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</si>
  <si>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</si>
  <si>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</si>
  <si>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</si>
  <si>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</si>
  <si>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</si>
  <si>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</si>
  <si>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</si>
  <si>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</si>
  <si>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</si>
  <si>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</si>
  <si>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</si>
  <si>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</si>
  <si>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</si>
  <si>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</si>
  <si>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</si>
  <si>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</si>
  <si>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</si>
  <si>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</si>
  <si>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</si>
  <si>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</si>
  <si>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</si>
  <si>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</si>
  <si>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</si>
  <si>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</si>
  <si>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</si>
  <si>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</si>
  <si>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</si>
  <si>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</si>
  <si>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</si>
  <si>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</si>
  <si>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</si>
  <si>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</si>
  <si>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</si>
  <si>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</si>
  <si>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</si>
  <si>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</si>
  <si>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</si>
  <si>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</si>
  <si>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</si>
  <si>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</si>
  <si>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</si>
  <si>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</si>
  <si>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</si>
  <si>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</si>
  <si>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</si>
  <si>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</si>
  <si>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</si>
  <si>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</si>
  <si>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</si>
  <si>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</si>
  <si>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</si>
  <si>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</si>
  <si>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</si>
  <si>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</si>
  <si>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</si>
  <si>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</si>
  <si>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</si>
  <si>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</si>
  <si>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</si>
  <si>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</si>
  <si>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</si>
  <si>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</si>
  <si>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</si>
  <si>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</si>
  <si>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</si>
  <si>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</si>
  <si>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</si>
  <si>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</si>
  <si>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</si>
  <si>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</si>
  <si>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</si>
  <si>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</si>
  <si>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</si>
  <si>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</si>
  <si>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</si>
  <si>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</si>
  <si>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</si>
  <si>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</si>
  <si>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</si>
  <si>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</si>
  <si>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</si>
  <si>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</si>
  <si>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</si>
  <si>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</si>
  <si>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</si>
  <si>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</si>
  <si>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</si>
  <si>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</si>
  <si>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</si>
  <si>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</si>
  <si>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</si>
  <si>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</si>
  <si>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</si>
  <si>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</si>
  <si>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</si>
  <si>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</si>
  <si>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</si>
  <si>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</si>
  <si>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</si>
  <si>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</si>
  <si>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</si>
  <si>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</si>
  <si>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</si>
  <si>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</si>
  <si>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</si>
  <si>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</si>
  <si>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</si>
  <si>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</si>
  <si>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</si>
  <si>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</si>
  <si>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</si>
  <si>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</si>
  <si>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</si>
  <si>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</si>
  <si>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</si>
  <si>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</si>
  <si>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</si>
  <si>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</si>
  <si>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</si>
  <si>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</si>
  <si>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</si>
  <si>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</si>
  <si>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</si>
  <si>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</si>
  <si>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</si>
  <si>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</si>
  <si>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</si>
  <si>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</si>
  <si>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</si>
  <si>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</si>
  <si>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</si>
  <si>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</si>
  <si>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</si>
  <si>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</si>
  <si>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</si>
  <si>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</si>
  <si>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</si>
  <si>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</si>
  <si>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</si>
  <si>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</si>
  <si>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</si>
  <si>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</si>
  <si>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</si>
  <si>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</si>
  <si>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</si>
  <si>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</si>
  <si>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</si>
  <si>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</si>
  <si>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</si>
  <si>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</si>
  <si>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</si>
  <si>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</si>
  <si>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</si>
  <si>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</si>
  <si>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</si>
  <si>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</si>
  <si>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</si>
  <si>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</si>
  <si>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</si>
  <si>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</si>
  <si>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</si>
  <si>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</si>
  <si>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</si>
  <si>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</si>
  <si>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</si>
  <si>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</si>
  <si>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</si>
  <si>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</si>
  <si>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</si>
  <si>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</si>
  <si>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</si>
  <si>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</si>
  <si>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</si>
  <si>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</si>
  <si>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</si>
  <si>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</si>
  <si>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</si>
  <si>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</si>
  <si>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</si>
  <si>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</si>
  <si>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</si>
  <si>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</si>
  <si>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</si>
  <si>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</si>
  <si>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</si>
  <si>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</si>
  <si>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</si>
  <si>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</si>
  <si>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</si>
  <si>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</si>
  <si>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</si>
  <si>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</si>
  <si>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</si>
  <si>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</si>
  <si>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</si>
  <si>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</si>
  <si>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</si>
  <si>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</si>
  <si>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</si>
  <si>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</si>
  <si>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</si>
  <si>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</si>
  <si>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</si>
  <si>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</si>
  <si>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</si>
  <si>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</si>
  <si>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</si>
  <si>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</si>
  <si>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</si>
  <si>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</si>
  <si>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</si>
  <si>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</si>
  <si>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</si>
  <si>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</si>
  <si>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</si>
  <si>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</si>
  <si>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</si>
  <si>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</si>
  <si>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</si>
  <si>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</si>
  <si>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</si>
  <si>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</si>
  <si>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</si>
  <si>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</si>
  <si>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</si>
  <si>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</si>
  <si>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</si>
  <si>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</si>
  <si>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</si>
  <si>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</si>
  <si>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</si>
  <si>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</si>
  <si>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</si>
  <si>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</si>
  <si>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</si>
  <si>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</si>
  <si>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</si>
  <si>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</si>
  <si>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</si>
  <si>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</si>
  <si>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</si>
  <si>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</si>
  <si>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</si>
  <si>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Beruházások és felújítások (Ft)</t>
  </si>
  <si>
    <t>Általános- és céltartalékok (Ft)</t>
  </si>
  <si>
    <t>Számítógép vásárlás</t>
  </si>
  <si>
    <t>Gépek,berendezések (Önjáró fűnyíró)</t>
  </si>
  <si>
    <t>Temetőkápolna kamera rendszer</t>
  </si>
  <si>
    <t>Közvilágítás korszerűsítés (Honvéd u. Akácfa u.)</t>
  </si>
  <si>
    <t>Közvilágítás korszerűsítés + Napelemek</t>
  </si>
  <si>
    <t>Gyalogátkelőhely pörgő</t>
  </si>
  <si>
    <t>Járdacsatlakozás és út ív</t>
  </si>
  <si>
    <t>Kamerarendszer (Község)</t>
  </si>
  <si>
    <t>Csónakkikötő tervek (Ig.)</t>
  </si>
  <si>
    <t>Önkormányzat 2017. évi költségvetése</t>
  </si>
  <si>
    <t>Településrendezési terv</t>
  </si>
  <si>
    <t>Buszöblök kialakítása</t>
  </si>
  <si>
    <t>Gázkazán csere K.Centrum</t>
  </si>
  <si>
    <t>K.Centrum bejárat</t>
  </si>
  <si>
    <t>Honvéd utca,Sziget utca felújítás</t>
  </si>
  <si>
    <t>eredeti ei</t>
  </si>
  <si>
    <t>módosított ei</t>
  </si>
  <si>
    <t>módosított ei.</t>
  </si>
  <si>
    <t>Többfunkciós k.ház terv</t>
  </si>
  <si>
    <t>Bevételek (Ft)</t>
  </si>
  <si>
    <t>Játszótéri elemek</t>
  </si>
  <si>
    <t>Mobilstég</t>
  </si>
  <si>
    <t>Hangosbemondó</t>
  </si>
  <si>
    <t>Növénytelepítés Strand</t>
  </si>
  <si>
    <t>Vizesblokk Strand</t>
  </si>
  <si>
    <t>Strand bejárat aszfaltozás</t>
  </si>
  <si>
    <t>Üzleti terv (Top)</t>
  </si>
  <si>
    <t>B411</t>
  </si>
  <si>
    <t>B75</t>
  </si>
  <si>
    <t>Céltartalék</t>
  </si>
  <si>
    <t>Mindösszesen</t>
  </si>
  <si>
    <t>Az európai uniós forrásból finanszírozott támogatással megvalósuló programok, projektek kiadásai, bevételei, valamint a helyi önkormányzat ilyen projektekhez történő hozzájárulásai (Ft)</t>
  </si>
  <si>
    <t>Projekt megnevezése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</si>
  <si>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</si>
  <si>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</si>
  <si>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</si>
  <si>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</si>
  <si>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</si>
  <si>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</si>
  <si>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</si>
  <si>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</si>
  <si>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</si>
  <si>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</si>
  <si>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1.melléklet a 11/2017.(IX.27.) önkormányzati rendelethez</t>
  </si>
  <si>
    <t>2.melléklet a 11/2017.(IX.27.) önkormányzati rendelethez</t>
  </si>
  <si>
    <t>3.melléklet a 11/2017.(IX.27.) önkormányzati rendelethez</t>
  </si>
  <si>
    <t>4.melléklet a 11/2017.(IX.27.) önkormányzati rendelethez</t>
  </si>
  <si>
    <t>5.melléklet a 11/2017.(IX.27.) önkormányzati rendelethez</t>
  </si>
  <si>
    <t>Előirányzat (módosított)</t>
  </si>
  <si>
    <r>
      <t xml:space="preserve">Projekt megnevezése: </t>
    </r>
    <r>
      <rPr>
        <b/>
        <i/>
        <sz val="14"/>
        <color indexed="8"/>
        <rFont val="Bookman Old Style"/>
        <family val="1"/>
      </rPr>
      <t>„Ábrahámhegy Község Önkormányzatának komplex turisztikai fejlesztése”  TOP-1.2.1-15-VE1-2016-00022</t>
    </r>
    <r>
      <rPr>
        <b/>
        <sz val="14"/>
        <color indexed="8"/>
        <rFont val="Bookman Old Style"/>
        <family val="1"/>
      </rPr>
      <t xml:space="preserve"> </t>
    </r>
  </si>
  <si>
    <t>6.melléklet a 11/2017.(IX.27.)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</si>
</sst>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[$-40E]yyyy\.\ mmmm\ d\.\,\ dddd"/>
    <numFmt numFmtId="176" formatCode="#,##0.000"/>
    <numFmt numFmtId="177" formatCode="#,##0.0"/>
    <numFmt numFmtId="178" formatCode="_-* #,##0.0\ _F_t_-;\-* #,##0.0\ _F_t_-;_-* &quot;-&quot;??\ _F_t_-;_-@_-"/>
    <numFmt numFmtId="179" formatCode="_-* #,##0\ _F_t_-;\-* #,##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1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>
      <alignment/>
      <protection/>
    </xf>
    <xf numFmtId="0" fontId="5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18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3" fontId="0" fillId="39" borderId="10" xfId="0" applyNumberFormat="1" applyFill="1" applyBorder="1" applyAlignment="1">
      <alignment/>
    </xf>
    <xf numFmtId="0" fontId="13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36" borderId="11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1" fillId="36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79" fontId="0" fillId="0" borderId="0" xfId="40" applyNumberFormat="1" applyFont="1" applyAlignment="1">
      <alignment/>
    </xf>
    <xf numFmtId="179" fontId="0" fillId="0" borderId="0" xfId="40" applyNumberFormat="1" applyFont="1" applyAlignment="1">
      <alignment horizontal="right"/>
    </xf>
    <xf numFmtId="179" fontId="13" fillId="0" borderId="10" xfId="40" applyNumberFormat="1" applyFont="1" applyBorder="1" applyAlignment="1">
      <alignment/>
    </xf>
    <xf numFmtId="179" fontId="13" fillId="0" borderId="10" xfId="40" applyNumberFormat="1" applyFont="1" applyBorder="1" applyAlignment="1">
      <alignment/>
    </xf>
    <xf numFmtId="179" fontId="13" fillId="36" borderId="10" xfId="40" applyNumberFormat="1" applyFont="1" applyFill="1" applyBorder="1" applyAlignment="1">
      <alignment/>
    </xf>
    <xf numFmtId="179" fontId="13" fillId="40" borderId="10" xfId="40" applyNumberFormat="1" applyFont="1" applyFill="1" applyBorder="1" applyAlignment="1">
      <alignment/>
    </xf>
    <xf numFmtId="179" fontId="13" fillId="0" borderId="0" xfId="40" applyNumberFormat="1" applyFont="1" applyAlignment="1">
      <alignment/>
    </xf>
    <xf numFmtId="179" fontId="13" fillId="0" borderId="10" xfId="40" applyNumberFormat="1" applyFont="1" applyFill="1" applyBorder="1" applyAlignment="1">
      <alignment/>
    </xf>
    <xf numFmtId="179" fontId="0" fillId="0" borderId="10" xfId="40" applyNumberFormat="1" applyFont="1" applyBorder="1" applyAlignment="1">
      <alignment/>
    </xf>
    <xf numFmtId="179" fontId="0" fillId="39" borderId="10" xfId="40" applyNumberFormat="1" applyFont="1" applyFill="1" applyBorder="1" applyAlignment="1">
      <alignment/>
    </xf>
    <xf numFmtId="179" fontId="0" fillId="0" borderId="10" xfId="40" applyNumberFormat="1" applyFont="1" applyFill="1" applyBorder="1" applyAlignment="1">
      <alignment/>
    </xf>
    <xf numFmtId="179" fontId="8" fillId="0" borderId="10" xfId="40" applyNumberFormat="1" applyFont="1" applyFill="1" applyBorder="1" applyAlignment="1">
      <alignment horizontal="left" vertical="center" wrapText="1"/>
    </xf>
    <xf numFmtId="179" fontId="7" fillId="0" borderId="10" xfId="40" applyNumberFormat="1" applyFont="1" applyFill="1" applyBorder="1" applyAlignment="1">
      <alignment horizontal="left" vertical="center" wrapText="1"/>
    </xf>
    <xf numFmtId="179" fontId="8" fillId="0" borderId="10" xfId="40" applyNumberFormat="1" applyFont="1" applyFill="1" applyBorder="1" applyAlignment="1">
      <alignment horizontal="left" vertical="center"/>
    </xf>
    <xf numFmtId="179" fontId="7" fillId="0" borderId="10" xfId="40" applyNumberFormat="1" applyFont="1" applyFill="1" applyBorder="1" applyAlignment="1">
      <alignment horizontal="left" vertical="center"/>
    </xf>
    <xf numFmtId="179" fontId="0" fillId="0" borderId="0" xfId="40" applyNumberFormat="1" applyFont="1" applyBorder="1" applyAlignment="1">
      <alignment/>
    </xf>
    <xf numFmtId="179" fontId="5" fillId="0" borderId="10" xfId="40" applyNumberFormat="1" applyFont="1" applyBorder="1" applyAlignment="1">
      <alignment horizontal="center" vertical="center" wrapText="1"/>
    </xf>
    <xf numFmtId="179" fontId="5" fillId="0" borderId="10" xfId="40" applyNumberFormat="1" applyFont="1" applyFill="1" applyBorder="1" applyAlignment="1">
      <alignment horizontal="center" vertical="center" wrapText="1"/>
    </xf>
    <xf numFmtId="179" fontId="5" fillId="0" borderId="10" xfId="4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9" fontId="14" fillId="0" borderId="10" xfId="40" applyNumberFormat="1" applyFont="1" applyFill="1" applyBorder="1" applyAlignment="1">
      <alignment/>
    </xf>
    <xf numFmtId="179" fontId="14" fillId="39" borderId="10" xfId="40" applyNumberFormat="1" applyFont="1" applyFill="1" applyBorder="1" applyAlignment="1">
      <alignment/>
    </xf>
    <xf numFmtId="179" fontId="1" fillId="0" borderId="10" xfId="40" applyNumberFormat="1" applyFont="1" applyFill="1" applyBorder="1" applyAlignment="1">
      <alignment/>
    </xf>
    <xf numFmtId="179" fontId="1" fillId="39" borderId="10" xfId="40" applyNumberFormat="1" applyFont="1" applyFill="1" applyBorder="1" applyAlignment="1">
      <alignment/>
    </xf>
    <xf numFmtId="179" fontId="14" fillId="0" borderId="10" xfId="40" applyNumberFormat="1" applyFont="1" applyBorder="1" applyAlignment="1">
      <alignment/>
    </xf>
    <xf numFmtId="179" fontId="1" fillId="0" borderId="10" xfId="40" applyNumberFormat="1" applyFont="1" applyFill="1" applyBorder="1" applyAlignment="1">
      <alignment/>
    </xf>
    <xf numFmtId="179" fontId="1" fillId="0" borderId="10" xfId="40" applyNumberFormat="1" applyFont="1" applyBorder="1" applyAlignment="1">
      <alignment/>
    </xf>
    <xf numFmtId="179" fontId="4" fillId="0" borderId="10" xfId="40" applyNumberFormat="1" applyFont="1" applyBorder="1" applyAlignment="1">
      <alignment horizontal="center" vertical="center" wrapText="1"/>
    </xf>
    <xf numFmtId="179" fontId="0" fillId="0" borderId="10" xfId="4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17" fillId="0" borderId="0" xfId="40" applyNumberFormat="1" applyFont="1" applyAlignment="1">
      <alignment horizontal="center" wrapText="1"/>
    </xf>
    <xf numFmtId="179" fontId="11" fillId="0" borderId="10" xfId="40" applyNumberFormat="1" applyFont="1" applyBorder="1" applyAlignment="1">
      <alignment/>
    </xf>
    <xf numFmtId="179" fontId="13" fillId="36" borderId="10" xfId="40" applyNumberFormat="1" applyFont="1" applyFill="1" applyBorder="1" applyAlignment="1">
      <alignment/>
    </xf>
    <xf numFmtId="179" fontId="6" fillId="0" borderId="10" xfId="40" applyNumberFormat="1" applyFont="1" applyFill="1" applyBorder="1" applyAlignment="1">
      <alignment horizontal="left" vertical="center" wrapText="1"/>
    </xf>
    <xf numFmtId="179" fontId="16" fillId="36" borderId="10" xfId="40" applyNumberFormat="1" applyFont="1" applyFill="1" applyBorder="1" applyAlignment="1">
      <alignment/>
    </xf>
    <xf numFmtId="0" fontId="15" fillId="0" borderId="10" xfId="0" applyFont="1" applyBorder="1" applyAlignment="1">
      <alignment wrapText="1"/>
    </xf>
    <xf numFmtId="179" fontId="11" fillId="0" borderId="10" xfId="40" applyNumberFormat="1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80" zoomScaleSheetLayoutView="80" zoomScalePageLayoutView="0" workbookViewId="0" topLeftCell="A7">
      <selection activeCell="A4" sqref="A4"/>
    </sheetView>
  </sheetViews>
  <sheetFormatPr defaultColWidth="9.140625" defaultRowHeight="15"/>
  <cols>
    <col min="1" max="1" width="85.57421875" style="0" customWidth="1"/>
    <col min="2" max="3" width="22.7109375" style="83" bestFit="1" customWidth="1"/>
  </cols>
  <sheetData>
    <row r="1" spans="1:3" ht="15">
      <c r="A1" s="77" t="s">
        <v>480</v>
      </c>
      <c r="B1" s="77"/>
      <c r="C1" s="77"/>
    </row>
    <row r="2" spans="1:2" ht="15">
      <c r="A2" s="57"/>
      <c r="B2" s="84"/>
    </row>
    <row r="3" ht="18">
      <c r="A3" s="50" t="s">
        <v>446</v>
      </c>
    </row>
    <row r="4" ht="50.25" customHeight="1">
      <c r="A4" s="48" t="s">
        <v>434</v>
      </c>
    </row>
    <row r="6" spans="2:9" ht="15">
      <c r="B6" s="85" t="s">
        <v>452</v>
      </c>
      <c r="C6" s="85" t="s">
        <v>453</v>
      </c>
      <c r="D6" s="3"/>
      <c r="E6" s="3"/>
      <c r="F6" s="3"/>
      <c r="G6" s="3"/>
      <c r="H6" s="3"/>
      <c r="I6" s="3"/>
    </row>
    <row r="7" spans="1:9" ht="15">
      <c r="A7" s="60" t="s">
        <v>187</v>
      </c>
      <c r="B7" s="86">
        <v>30624088</v>
      </c>
      <c r="C7" s="86">
        <v>31407538</v>
      </c>
      <c r="D7" s="3"/>
      <c r="E7" s="3"/>
      <c r="F7" s="3"/>
      <c r="G7" s="3"/>
      <c r="H7" s="3"/>
      <c r="I7" s="3"/>
    </row>
    <row r="8" spans="1:9" ht="15">
      <c r="A8" s="60" t="s">
        <v>188</v>
      </c>
      <c r="B8" s="86">
        <v>6827910</v>
      </c>
      <c r="C8" s="86">
        <v>6850245</v>
      </c>
      <c r="D8" s="3"/>
      <c r="E8" s="3"/>
      <c r="F8" s="3"/>
      <c r="G8" s="3"/>
      <c r="H8" s="3"/>
      <c r="I8" s="3"/>
    </row>
    <row r="9" spans="1:9" ht="15">
      <c r="A9" s="60" t="s">
        <v>189</v>
      </c>
      <c r="B9" s="86">
        <v>71083563</v>
      </c>
      <c r="C9" s="86">
        <v>82276893</v>
      </c>
      <c r="D9" s="3"/>
      <c r="E9" s="3"/>
      <c r="F9" s="3"/>
      <c r="G9" s="3"/>
      <c r="H9" s="3"/>
      <c r="I9" s="3"/>
    </row>
    <row r="10" spans="1:9" ht="15">
      <c r="A10" s="60" t="s">
        <v>190</v>
      </c>
      <c r="B10" s="86">
        <v>2596800</v>
      </c>
      <c r="C10" s="86">
        <v>2596800</v>
      </c>
      <c r="D10" s="3"/>
      <c r="E10" s="3"/>
      <c r="F10" s="3"/>
      <c r="G10" s="3"/>
      <c r="H10" s="3"/>
      <c r="I10" s="3"/>
    </row>
    <row r="11" spans="1:9" ht="15">
      <c r="A11" s="60" t="s">
        <v>191</v>
      </c>
      <c r="B11" s="86">
        <v>160191183</v>
      </c>
      <c r="C11" s="86">
        <v>485699622</v>
      </c>
      <c r="D11" s="3"/>
      <c r="E11" s="3"/>
      <c r="F11" s="3"/>
      <c r="G11" s="3"/>
      <c r="H11" s="3"/>
      <c r="I11" s="3"/>
    </row>
    <row r="12" spans="1:9" ht="15">
      <c r="A12" s="60" t="s">
        <v>192</v>
      </c>
      <c r="B12" s="86">
        <v>67829000</v>
      </c>
      <c r="C12" s="86">
        <v>116903494</v>
      </c>
      <c r="D12" s="3"/>
      <c r="E12" s="3"/>
      <c r="F12" s="3"/>
      <c r="G12" s="3"/>
      <c r="H12" s="3"/>
      <c r="I12" s="3"/>
    </row>
    <row r="13" spans="1:9" ht="15">
      <c r="A13" s="60" t="s">
        <v>193</v>
      </c>
      <c r="B13" s="86">
        <v>19570000</v>
      </c>
      <c r="C13" s="86">
        <v>21113000</v>
      </c>
      <c r="D13" s="3"/>
      <c r="E13" s="3"/>
      <c r="F13" s="3"/>
      <c r="G13" s="3"/>
      <c r="H13" s="3"/>
      <c r="I13" s="3"/>
    </row>
    <row r="14" spans="1:9" ht="15">
      <c r="A14" s="60" t="s">
        <v>194</v>
      </c>
      <c r="B14" s="86">
        <v>0</v>
      </c>
      <c r="C14" s="86">
        <v>0</v>
      </c>
      <c r="D14" s="3"/>
      <c r="E14" s="3"/>
      <c r="F14" s="3"/>
      <c r="G14" s="3"/>
      <c r="H14" s="3"/>
      <c r="I14" s="3"/>
    </row>
    <row r="15" spans="1:9" ht="15">
      <c r="A15" s="61" t="s">
        <v>186</v>
      </c>
      <c r="B15" s="86">
        <f>SUM(B7:B14)</f>
        <v>358722544</v>
      </c>
      <c r="C15" s="86">
        <f>SUM(C7:C14)</f>
        <v>746847592</v>
      </c>
      <c r="D15" s="3"/>
      <c r="E15" s="3"/>
      <c r="F15" s="3"/>
      <c r="G15" s="3"/>
      <c r="H15" s="3"/>
      <c r="I15" s="3"/>
    </row>
    <row r="16" spans="1:9" ht="15">
      <c r="A16" s="61" t="s">
        <v>195</v>
      </c>
      <c r="B16" s="86">
        <v>1358021</v>
      </c>
      <c r="C16" s="86">
        <v>3693768</v>
      </c>
      <c r="D16" s="3"/>
      <c r="E16" s="3"/>
      <c r="F16" s="3"/>
      <c r="G16" s="3"/>
      <c r="H16" s="3"/>
      <c r="I16" s="3"/>
    </row>
    <row r="17" spans="1:9" ht="15">
      <c r="A17" s="62" t="s">
        <v>146</v>
      </c>
      <c r="B17" s="87">
        <f>SUM(B16+B15)</f>
        <v>360080565</v>
      </c>
      <c r="C17" s="88">
        <f>SUM(C15+C16)</f>
        <v>750541360</v>
      </c>
      <c r="D17" s="3"/>
      <c r="E17" s="3"/>
      <c r="F17" s="3"/>
      <c r="G17" s="3"/>
      <c r="H17" s="3"/>
      <c r="I17" s="3"/>
    </row>
    <row r="18" spans="1:9" ht="15">
      <c r="A18" s="60" t="s">
        <v>197</v>
      </c>
      <c r="B18" s="86">
        <v>35950520</v>
      </c>
      <c r="C18" s="86">
        <v>59326066</v>
      </c>
      <c r="D18" s="3"/>
      <c r="E18" s="3"/>
      <c r="F18" s="3"/>
      <c r="G18" s="3"/>
      <c r="H18" s="3"/>
      <c r="I18" s="3"/>
    </row>
    <row r="19" spans="1:9" ht="15">
      <c r="A19" s="60" t="s">
        <v>198</v>
      </c>
      <c r="B19" s="86">
        <v>0</v>
      </c>
      <c r="C19" s="86">
        <v>320006880</v>
      </c>
      <c r="D19" s="3"/>
      <c r="E19" s="3"/>
      <c r="F19" s="3"/>
      <c r="G19" s="3"/>
      <c r="H19" s="3"/>
      <c r="I19" s="3"/>
    </row>
    <row r="20" spans="1:9" ht="15">
      <c r="A20" s="60" t="s">
        <v>199</v>
      </c>
      <c r="B20" s="86">
        <v>49930000</v>
      </c>
      <c r="C20" s="86">
        <v>49930000</v>
      </c>
      <c r="D20" s="3"/>
      <c r="E20" s="3"/>
      <c r="F20" s="3"/>
      <c r="G20" s="3"/>
      <c r="H20" s="3"/>
      <c r="I20" s="3"/>
    </row>
    <row r="21" spans="1:9" ht="15">
      <c r="A21" s="60" t="s">
        <v>200</v>
      </c>
      <c r="B21" s="86">
        <v>47780075</v>
      </c>
      <c r="C21" s="86">
        <v>64070075</v>
      </c>
      <c r="D21" s="3"/>
      <c r="E21" s="3"/>
      <c r="F21" s="3"/>
      <c r="G21" s="3"/>
      <c r="H21" s="3"/>
      <c r="I21" s="3"/>
    </row>
    <row r="22" spans="1:9" ht="15">
      <c r="A22" s="60" t="s">
        <v>201</v>
      </c>
      <c r="B22" s="86">
        <v>9025000</v>
      </c>
      <c r="C22" s="86">
        <v>8999473</v>
      </c>
      <c r="D22" s="3"/>
      <c r="E22" s="3"/>
      <c r="F22" s="3"/>
      <c r="G22" s="3"/>
      <c r="H22" s="3"/>
      <c r="I22" s="3"/>
    </row>
    <row r="23" spans="1:9" ht="15">
      <c r="A23" s="60" t="s">
        <v>202</v>
      </c>
      <c r="B23" s="86">
        <v>0</v>
      </c>
      <c r="C23" s="86">
        <v>0</v>
      </c>
      <c r="D23" s="3"/>
      <c r="E23" s="3"/>
      <c r="F23" s="3"/>
      <c r="G23" s="3"/>
      <c r="H23" s="3"/>
      <c r="I23" s="3"/>
    </row>
    <row r="24" spans="1:9" ht="15">
      <c r="A24" s="60" t="s">
        <v>203</v>
      </c>
      <c r="B24" s="86">
        <v>950000</v>
      </c>
      <c r="C24" s="86">
        <v>31763896</v>
      </c>
      <c r="D24" s="3"/>
      <c r="E24" s="3"/>
      <c r="F24" s="3"/>
      <c r="G24" s="3"/>
      <c r="H24" s="3"/>
      <c r="I24" s="3"/>
    </row>
    <row r="25" spans="1:9" ht="15">
      <c r="A25" s="61" t="s">
        <v>196</v>
      </c>
      <c r="B25" s="86">
        <f>SUM(B18:B24)</f>
        <v>143635595</v>
      </c>
      <c r="C25" s="86">
        <f>SUM(C18:C24)</f>
        <v>534096390</v>
      </c>
      <c r="D25" s="3"/>
      <c r="E25" s="3"/>
      <c r="F25" s="3"/>
      <c r="G25" s="3"/>
      <c r="H25" s="3"/>
      <c r="I25" s="3"/>
    </row>
    <row r="26" spans="1:9" ht="15">
      <c r="A26" s="61" t="s">
        <v>204</v>
      </c>
      <c r="B26" s="86">
        <v>216444970</v>
      </c>
      <c r="C26" s="86">
        <v>216444970</v>
      </c>
      <c r="D26" s="3"/>
      <c r="E26" s="3"/>
      <c r="F26" s="3"/>
      <c r="G26" s="3"/>
      <c r="H26" s="3"/>
      <c r="I26" s="3"/>
    </row>
    <row r="27" spans="1:9" ht="15">
      <c r="A27" s="62" t="s">
        <v>147</v>
      </c>
      <c r="B27" s="87">
        <f>SUM(B25+B26)</f>
        <v>360080565</v>
      </c>
      <c r="C27" s="87">
        <f>SUM(C25+C26)</f>
        <v>750541360</v>
      </c>
      <c r="D27" s="3"/>
      <c r="E27" s="3"/>
      <c r="F27" s="3"/>
      <c r="G27" s="3"/>
      <c r="H27" s="3"/>
      <c r="I27" s="3"/>
    </row>
    <row r="28" spans="1:9" ht="15">
      <c r="A28" s="3"/>
      <c r="B28" s="89"/>
      <c r="C28" s="89"/>
      <c r="D28" s="3"/>
      <c r="E28" s="3"/>
      <c r="F28" s="3"/>
      <c r="G28" s="3"/>
      <c r="H28" s="3"/>
      <c r="I28" s="3"/>
    </row>
    <row r="29" spans="1:9" ht="15">
      <c r="A29" s="3"/>
      <c r="B29" s="89"/>
      <c r="C29" s="89"/>
      <c r="D29" s="3"/>
      <c r="E29" s="3"/>
      <c r="F29" s="3"/>
      <c r="G29" s="3"/>
      <c r="H29" s="3"/>
      <c r="I29" s="3"/>
    </row>
    <row r="30" spans="1:9" ht="15">
      <c r="A30" s="3"/>
      <c r="B30" s="89"/>
      <c r="C30" s="89"/>
      <c r="D30" s="3"/>
      <c r="E30" s="3"/>
      <c r="F30" s="3"/>
      <c r="G30" s="3"/>
      <c r="H30" s="3"/>
      <c r="I30" s="3"/>
    </row>
    <row r="31" spans="1:9" ht="15">
      <c r="A31" s="3"/>
      <c r="B31" s="89"/>
      <c r="C31" s="89"/>
      <c r="D31" s="3"/>
      <c r="E31" s="3"/>
      <c r="F31" s="3"/>
      <c r="G31" s="3"/>
      <c r="H31" s="3"/>
      <c r="I31" s="3"/>
    </row>
    <row r="32" spans="1:9" ht="15">
      <c r="A32" s="3"/>
      <c r="B32" s="89"/>
      <c r="C32" s="89"/>
      <c r="D32" s="3"/>
      <c r="E32" s="3"/>
      <c r="F32" s="3"/>
      <c r="G32" s="3"/>
      <c r="H32" s="3"/>
      <c r="I32" s="3"/>
    </row>
    <row r="33" spans="1:9" ht="15">
      <c r="A33" s="3"/>
      <c r="B33" s="89"/>
      <c r="C33" s="89"/>
      <c r="D33" s="3"/>
      <c r="E33" s="3"/>
      <c r="F33" s="3"/>
      <c r="G33" s="3"/>
      <c r="H33" s="3"/>
      <c r="I33" s="3"/>
    </row>
    <row r="34" spans="1:9" ht="15">
      <c r="A34" s="3"/>
      <c r="B34" s="89"/>
      <c r="C34" s="89"/>
      <c r="D34" s="3"/>
      <c r="E34" s="3"/>
      <c r="F34" s="3"/>
      <c r="G34" s="3"/>
      <c r="H34" s="3"/>
      <c r="I34" s="3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view="pageBreakPreview" zoomScale="70" zoomScaleSheetLayoutView="70" zoomScalePageLayoutView="0" workbookViewId="0" topLeftCell="A100">
      <selection activeCell="A3" sqref="A3:F3"/>
    </sheetView>
  </sheetViews>
  <sheetFormatPr defaultColWidth="9.140625" defaultRowHeight="15"/>
  <cols>
    <col min="1" max="1" width="105.140625" style="0" customWidth="1"/>
    <col min="3" max="3" width="20.8515625" style="83" customWidth="1"/>
    <col min="4" max="4" width="20.140625" style="83" customWidth="1"/>
    <col min="5" max="5" width="18.8515625" style="83" customWidth="1"/>
    <col min="6" max="6" width="15.57421875" style="83" customWidth="1"/>
    <col min="7" max="7" width="16.421875" style="83" customWidth="1"/>
    <col min="9" max="10" width="10.00390625" style="0" bestFit="1" customWidth="1"/>
  </cols>
  <sheetData>
    <row r="1" spans="1:7" ht="15">
      <c r="A1" s="77" t="s">
        <v>481</v>
      </c>
      <c r="B1" s="77"/>
      <c r="C1" s="77"/>
      <c r="D1" s="77"/>
      <c r="E1" s="77"/>
      <c r="F1" s="77"/>
      <c r="G1" s="77"/>
    </row>
    <row r="3" spans="1:6" ht="21" customHeight="1">
      <c r="A3" s="78" t="s">
        <v>446</v>
      </c>
      <c r="B3" s="79"/>
      <c r="C3" s="79"/>
      <c r="D3" s="79"/>
      <c r="E3" s="79"/>
      <c r="F3" s="80"/>
    </row>
    <row r="4" spans="1:6" ht="18.75" customHeight="1">
      <c r="A4" s="81" t="s">
        <v>433</v>
      </c>
      <c r="B4" s="79"/>
      <c r="C4" s="79"/>
      <c r="D4" s="79"/>
      <c r="E4" s="79"/>
      <c r="F4" s="80"/>
    </row>
    <row r="5" ht="18">
      <c r="A5" s="41"/>
    </row>
    <row r="6" ht="15">
      <c r="A6" s="3" t="s">
        <v>175</v>
      </c>
    </row>
    <row r="7" spans="1:7" s="102" customFormat="1" ht="30">
      <c r="A7" s="1" t="s">
        <v>205</v>
      </c>
      <c r="B7" s="2" t="s">
        <v>206</v>
      </c>
      <c r="C7" s="99" t="s">
        <v>166</v>
      </c>
      <c r="D7" s="99" t="s">
        <v>167</v>
      </c>
      <c r="E7" s="99" t="s">
        <v>181</v>
      </c>
      <c r="F7" s="100" t="s">
        <v>177</v>
      </c>
      <c r="G7" s="101" t="s">
        <v>453</v>
      </c>
    </row>
    <row r="8" spans="1:7" ht="15">
      <c r="A8" s="24" t="s">
        <v>207</v>
      </c>
      <c r="B8" s="25" t="s">
        <v>208</v>
      </c>
      <c r="C8" s="90">
        <v>22237364</v>
      </c>
      <c r="D8" s="86"/>
      <c r="E8" s="86"/>
      <c r="F8" s="91">
        <f>SUM(C8:E8)</f>
        <v>22237364</v>
      </c>
      <c r="G8" s="91">
        <f>SUM(D8:F8)</f>
        <v>22237364</v>
      </c>
    </row>
    <row r="9" spans="1:7" ht="15">
      <c r="A9" s="24" t="s">
        <v>209</v>
      </c>
      <c r="B9" s="26" t="s">
        <v>210</v>
      </c>
      <c r="C9" s="86"/>
      <c r="D9" s="86"/>
      <c r="E9" s="86"/>
      <c r="F9" s="91"/>
      <c r="G9" s="91"/>
    </row>
    <row r="10" spans="1:7" ht="15">
      <c r="A10" s="24" t="s">
        <v>211</v>
      </c>
      <c r="B10" s="26" t="s">
        <v>212</v>
      </c>
      <c r="C10" s="86"/>
      <c r="D10" s="86"/>
      <c r="E10" s="86"/>
      <c r="F10" s="91"/>
      <c r="G10" s="91"/>
    </row>
    <row r="11" spans="1:7" ht="15">
      <c r="A11" s="27" t="s">
        <v>213</v>
      </c>
      <c r="B11" s="26" t="s">
        <v>214</v>
      </c>
      <c r="C11" s="86"/>
      <c r="D11" s="86"/>
      <c r="E11" s="86"/>
      <c r="F11" s="91"/>
      <c r="G11" s="92">
        <v>60150</v>
      </c>
    </row>
    <row r="12" spans="1:7" ht="15">
      <c r="A12" s="27" t="s">
        <v>215</v>
      </c>
      <c r="B12" s="26" t="s">
        <v>216</v>
      </c>
      <c r="C12" s="90"/>
      <c r="D12" s="86"/>
      <c r="E12" s="86"/>
      <c r="F12" s="91"/>
      <c r="G12" s="91"/>
    </row>
    <row r="13" spans="1:7" ht="15">
      <c r="A13" s="27" t="s">
        <v>217</v>
      </c>
      <c r="B13" s="26" t="s">
        <v>218</v>
      </c>
      <c r="C13" s="90"/>
      <c r="D13" s="86"/>
      <c r="E13" s="86"/>
      <c r="F13" s="91"/>
      <c r="G13" s="91"/>
    </row>
    <row r="14" spans="1:7" ht="15">
      <c r="A14" s="27" t="s">
        <v>219</v>
      </c>
      <c r="B14" s="26" t="s">
        <v>220</v>
      </c>
      <c r="C14" s="90">
        <v>1376000</v>
      </c>
      <c r="D14" s="86"/>
      <c r="E14" s="86"/>
      <c r="F14" s="91">
        <f>SUM(C14:E14)</f>
        <v>1376000</v>
      </c>
      <c r="G14" s="91">
        <f>SUM(D14:F14)</f>
        <v>1376000</v>
      </c>
    </row>
    <row r="15" spans="1:7" ht="15">
      <c r="A15" s="27" t="s">
        <v>221</v>
      </c>
      <c r="B15" s="26" t="s">
        <v>222</v>
      </c>
      <c r="C15" s="90"/>
      <c r="D15" s="86"/>
      <c r="E15" s="86"/>
      <c r="F15" s="91"/>
      <c r="G15" s="91"/>
    </row>
    <row r="16" spans="1:7" ht="15">
      <c r="A16" s="4" t="s">
        <v>223</v>
      </c>
      <c r="B16" s="26" t="s">
        <v>224</v>
      </c>
      <c r="C16" s="90"/>
      <c r="D16" s="86"/>
      <c r="E16" s="86"/>
      <c r="F16" s="91"/>
      <c r="G16" s="92">
        <v>170400</v>
      </c>
    </row>
    <row r="17" spans="1:7" ht="15">
      <c r="A17" s="4" t="s">
        <v>225</v>
      </c>
      <c r="B17" s="26" t="s">
        <v>226</v>
      </c>
      <c r="C17" s="90"/>
      <c r="D17" s="86"/>
      <c r="E17" s="86"/>
      <c r="F17" s="91"/>
      <c r="G17" s="91"/>
    </row>
    <row r="18" spans="1:7" ht="15">
      <c r="A18" s="4" t="s">
        <v>227</v>
      </c>
      <c r="B18" s="26" t="s">
        <v>228</v>
      </c>
      <c r="C18" s="90"/>
      <c r="D18" s="86"/>
      <c r="E18" s="86"/>
      <c r="F18" s="91"/>
      <c r="G18" s="91"/>
    </row>
    <row r="19" spans="1:7" ht="15">
      <c r="A19" s="4" t="s">
        <v>229</v>
      </c>
      <c r="B19" s="26" t="s">
        <v>230</v>
      </c>
      <c r="C19" s="90"/>
      <c r="D19" s="86"/>
      <c r="E19" s="86"/>
      <c r="F19" s="91"/>
      <c r="G19" s="91"/>
    </row>
    <row r="20" spans="1:7" ht="15">
      <c r="A20" s="4" t="s">
        <v>77</v>
      </c>
      <c r="B20" s="26" t="s">
        <v>231</v>
      </c>
      <c r="C20" s="90"/>
      <c r="D20" s="86"/>
      <c r="E20" s="86"/>
      <c r="F20" s="91"/>
      <c r="G20" s="91"/>
    </row>
    <row r="21" spans="1:7" ht="15">
      <c r="A21" s="28" t="s">
        <v>55</v>
      </c>
      <c r="B21" s="29" t="s">
        <v>232</v>
      </c>
      <c r="C21" s="90">
        <f>SUM(C8:C20)</f>
        <v>23613364</v>
      </c>
      <c r="D21" s="86"/>
      <c r="E21" s="86"/>
      <c r="F21" s="91">
        <f>SUM(C21:E21)</f>
        <v>23613364</v>
      </c>
      <c r="G21" s="92">
        <f>SUM(G8:G20)</f>
        <v>23843914</v>
      </c>
    </row>
    <row r="22" spans="1:7" ht="15">
      <c r="A22" s="4" t="s">
        <v>233</v>
      </c>
      <c r="B22" s="26" t="s">
        <v>234</v>
      </c>
      <c r="C22" s="90">
        <v>6010724</v>
      </c>
      <c r="D22" s="86"/>
      <c r="E22" s="86"/>
      <c r="F22" s="91">
        <f aca="true" t="shared" si="0" ref="F22:G85">SUM(C22:E22)</f>
        <v>6010724</v>
      </c>
      <c r="G22" s="91">
        <f t="shared" si="0"/>
        <v>6010724</v>
      </c>
    </row>
    <row r="23" spans="1:7" ht="15">
      <c r="A23" s="4" t="s">
        <v>235</v>
      </c>
      <c r="B23" s="26" t="s">
        <v>236</v>
      </c>
      <c r="C23" s="90"/>
      <c r="D23" s="86"/>
      <c r="E23" s="86"/>
      <c r="F23" s="91"/>
      <c r="G23" s="92">
        <v>552900</v>
      </c>
    </row>
    <row r="24" spans="1:7" ht="15">
      <c r="A24" s="5" t="s">
        <v>237</v>
      </c>
      <c r="B24" s="26" t="s">
        <v>238</v>
      </c>
      <c r="C24" s="90">
        <v>1000000</v>
      </c>
      <c r="D24" s="86"/>
      <c r="E24" s="86"/>
      <c r="F24" s="91">
        <f t="shared" si="0"/>
        <v>1000000</v>
      </c>
      <c r="G24" s="91">
        <f t="shared" si="0"/>
        <v>1000000</v>
      </c>
    </row>
    <row r="25" spans="1:7" ht="15">
      <c r="A25" s="6" t="s">
        <v>56</v>
      </c>
      <c r="B25" s="29" t="s">
        <v>239</v>
      </c>
      <c r="C25" s="90">
        <f>SUM(C22:C24)</f>
        <v>7010724</v>
      </c>
      <c r="D25" s="86"/>
      <c r="E25" s="86"/>
      <c r="F25" s="91">
        <f t="shared" si="0"/>
        <v>7010724</v>
      </c>
      <c r="G25" s="92">
        <f>SUM(G22:G24)</f>
        <v>7563624</v>
      </c>
    </row>
    <row r="26" spans="1:7" ht="15">
      <c r="A26" s="44" t="s">
        <v>107</v>
      </c>
      <c r="B26" s="45" t="s">
        <v>240</v>
      </c>
      <c r="C26" s="90">
        <f>SUM(C25,C21)</f>
        <v>30624088</v>
      </c>
      <c r="D26" s="86"/>
      <c r="E26" s="86"/>
      <c r="F26" s="91">
        <f t="shared" si="0"/>
        <v>30624088</v>
      </c>
      <c r="G26" s="91">
        <f>SUM(G25,G21)</f>
        <v>31407538</v>
      </c>
    </row>
    <row r="27" spans="1:7" ht="15">
      <c r="A27" s="35" t="s">
        <v>78</v>
      </c>
      <c r="B27" s="45" t="s">
        <v>241</v>
      </c>
      <c r="C27" s="90">
        <v>6827910</v>
      </c>
      <c r="D27" s="86"/>
      <c r="E27" s="86"/>
      <c r="F27" s="91">
        <f t="shared" si="0"/>
        <v>6827910</v>
      </c>
      <c r="G27" s="92">
        <v>6850245</v>
      </c>
    </row>
    <row r="28" spans="1:7" ht="15">
      <c r="A28" s="4" t="s">
        <v>242</v>
      </c>
      <c r="B28" s="26" t="s">
        <v>243</v>
      </c>
      <c r="C28" s="90">
        <v>440000</v>
      </c>
      <c r="D28" s="86"/>
      <c r="E28" s="86"/>
      <c r="F28" s="91">
        <f t="shared" si="0"/>
        <v>440000</v>
      </c>
      <c r="G28" s="91">
        <f t="shared" si="0"/>
        <v>440000</v>
      </c>
    </row>
    <row r="29" spans="1:7" ht="15">
      <c r="A29" s="4" t="s">
        <v>244</v>
      </c>
      <c r="B29" s="26" t="s">
        <v>245</v>
      </c>
      <c r="C29" s="90">
        <v>10895000</v>
      </c>
      <c r="D29" s="86"/>
      <c r="E29" s="86"/>
      <c r="F29" s="91">
        <f t="shared" si="0"/>
        <v>10895000</v>
      </c>
      <c r="G29" s="92">
        <v>12000000</v>
      </c>
    </row>
    <row r="30" spans="1:7" ht="15">
      <c r="A30" s="4" t="s">
        <v>246</v>
      </c>
      <c r="B30" s="26" t="s">
        <v>247</v>
      </c>
      <c r="C30" s="90">
        <v>0</v>
      </c>
      <c r="D30" s="86"/>
      <c r="E30" s="86"/>
      <c r="F30" s="91">
        <f t="shared" si="0"/>
        <v>0</v>
      </c>
      <c r="G30" s="91">
        <f t="shared" si="0"/>
        <v>0</v>
      </c>
    </row>
    <row r="31" spans="1:7" ht="15">
      <c r="A31" s="6" t="s">
        <v>57</v>
      </c>
      <c r="B31" s="29" t="s">
        <v>248</v>
      </c>
      <c r="C31" s="90">
        <f>SUM(C28:C30)</f>
        <v>11335000</v>
      </c>
      <c r="D31" s="86"/>
      <c r="E31" s="86"/>
      <c r="F31" s="91">
        <f t="shared" si="0"/>
        <v>11335000</v>
      </c>
      <c r="G31" s="91">
        <f>SUM(G28:G30)</f>
        <v>12440000</v>
      </c>
    </row>
    <row r="32" spans="1:7" ht="15">
      <c r="A32" s="4" t="s">
        <v>249</v>
      </c>
      <c r="B32" s="26" t="s">
        <v>250</v>
      </c>
      <c r="C32" s="90">
        <v>1081000</v>
      </c>
      <c r="D32" s="86"/>
      <c r="E32" s="86"/>
      <c r="F32" s="91">
        <f t="shared" si="0"/>
        <v>1081000</v>
      </c>
      <c r="G32" s="91">
        <f t="shared" si="0"/>
        <v>1081000</v>
      </c>
    </row>
    <row r="33" spans="1:7" ht="15">
      <c r="A33" s="4" t="s">
        <v>251</v>
      </c>
      <c r="B33" s="26" t="s">
        <v>252</v>
      </c>
      <c r="C33" s="90">
        <v>2916063</v>
      </c>
      <c r="D33" s="86"/>
      <c r="E33" s="86"/>
      <c r="F33" s="91">
        <f t="shared" si="0"/>
        <v>2916063</v>
      </c>
      <c r="G33" s="91">
        <f t="shared" si="0"/>
        <v>2916063</v>
      </c>
    </row>
    <row r="34" spans="1:7" ht="15" customHeight="1">
      <c r="A34" s="6" t="s">
        <v>108</v>
      </c>
      <c r="B34" s="29" t="s">
        <v>253</v>
      </c>
      <c r="C34" s="90">
        <f>SUM(C32:C33)</f>
        <v>3997063</v>
      </c>
      <c r="D34" s="86"/>
      <c r="E34" s="86"/>
      <c r="F34" s="91">
        <f t="shared" si="0"/>
        <v>3997063</v>
      </c>
      <c r="G34" s="91">
        <f t="shared" si="0"/>
        <v>3997063</v>
      </c>
    </row>
    <row r="35" spans="1:7" ht="15">
      <c r="A35" s="4" t="s">
        <v>254</v>
      </c>
      <c r="B35" s="26" t="s">
        <v>255</v>
      </c>
      <c r="C35" s="90">
        <v>15450000</v>
      </c>
      <c r="D35" s="86"/>
      <c r="E35" s="86"/>
      <c r="F35" s="91">
        <f t="shared" si="0"/>
        <v>15450000</v>
      </c>
      <c r="G35" s="91">
        <f t="shared" si="0"/>
        <v>15450000</v>
      </c>
    </row>
    <row r="36" spans="1:7" ht="15">
      <c r="A36" s="4" t="s">
        <v>256</v>
      </c>
      <c r="B36" s="26" t="s">
        <v>257</v>
      </c>
      <c r="C36" s="90">
        <v>0</v>
      </c>
      <c r="D36" s="86"/>
      <c r="E36" s="86"/>
      <c r="F36" s="91">
        <f t="shared" si="0"/>
        <v>0</v>
      </c>
      <c r="G36" s="91">
        <f t="shared" si="0"/>
        <v>0</v>
      </c>
    </row>
    <row r="37" spans="1:7" ht="15">
      <c r="A37" s="4" t="s">
        <v>79</v>
      </c>
      <c r="B37" s="26" t="s">
        <v>258</v>
      </c>
      <c r="C37" s="90">
        <v>650000</v>
      </c>
      <c r="D37" s="86"/>
      <c r="E37" s="86"/>
      <c r="F37" s="91">
        <f t="shared" si="0"/>
        <v>650000</v>
      </c>
      <c r="G37" s="92">
        <v>655530</v>
      </c>
    </row>
    <row r="38" spans="1:7" ht="15">
      <c r="A38" s="4" t="s">
        <v>259</v>
      </c>
      <c r="B38" s="26" t="s">
        <v>260</v>
      </c>
      <c r="C38" s="90">
        <v>3350000</v>
      </c>
      <c r="D38" s="86"/>
      <c r="E38" s="86"/>
      <c r="F38" s="91">
        <f t="shared" si="0"/>
        <v>3350000</v>
      </c>
      <c r="G38" s="93">
        <v>3600000</v>
      </c>
    </row>
    <row r="39" spans="1:7" ht="15">
      <c r="A39" s="9" t="s">
        <v>80</v>
      </c>
      <c r="B39" s="26" t="s">
        <v>261</v>
      </c>
      <c r="C39" s="86">
        <v>0</v>
      </c>
      <c r="D39" s="86"/>
      <c r="E39" s="86"/>
      <c r="F39" s="91">
        <f t="shared" si="0"/>
        <v>0</v>
      </c>
      <c r="G39" s="91">
        <f t="shared" si="0"/>
        <v>0</v>
      </c>
    </row>
    <row r="40" spans="1:7" ht="15">
      <c r="A40" s="5" t="s">
        <v>262</v>
      </c>
      <c r="B40" s="26" t="s">
        <v>263</v>
      </c>
      <c r="C40" s="86">
        <v>1000000</v>
      </c>
      <c r="D40" s="86"/>
      <c r="E40" s="86"/>
      <c r="F40" s="91">
        <f t="shared" si="0"/>
        <v>1000000</v>
      </c>
      <c r="G40" s="92">
        <v>1296765</v>
      </c>
    </row>
    <row r="41" spans="1:7" ht="15">
      <c r="A41" s="4" t="s">
        <v>81</v>
      </c>
      <c r="B41" s="26" t="s">
        <v>264</v>
      </c>
      <c r="C41" s="86">
        <v>18800000</v>
      </c>
      <c r="D41" s="86"/>
      <c r="E41" s="86"/>
      <c r="F41" s="91">
        <f t="shared" si="0"/>
        <v>18800000</v>
      </c>
      <c r="G41" s="91">
        <f t="shared" si="0"/>
        <v>18800000</v>
      </c>
    </row>
    <row r="42" spans="1:7" ht="15">
      <c r="A42" s="6" t="s">
        <v>58</v>
      </c>
      <c r="B42" s="29" t="s">
        <v>265</v>
      </c>
      <c r="C42" s="86">
        <f>SUM(C35:C41)</f>
        <v>39250000</v>
      </c>
      <c r="D42" s="86"/>
      <c r="E42" s="86"/>
      <c r="F42" s="91">
        <f>SUM(C42:E42)</f>
        <v>39250000</v>
      </c>
      <c r="G42" s="92">
        <f>SUM(G35:G41)</f>
        <v>39802295</v>
      </c>
    </row>
    <row r="43" spans="1:7" ht="15">
      <c r="A43" s="4" t="s">
        <v>266</v>
      </c>
      <c r="B43" s="26" t="s">
        <v>267</v>
      </c>
      <c r="C43" s="86"/>
      <c r="D43" s="86"/>
      <c r="E43" s="86"/>
      <c r="F43" s="91">
        <f t="shared" si="0"/>
        <v>0</v>
      </c>
      <c r="G43" s="91">
        <f t="shared" si="0"/>
        <v>0</v>
      </c>
    </row>
    <row r="44" spans="1:7" ht="15">
      <c r="A44" s="4" t="s">
        <v>268</v>
      </c>
      <c r="B44" s="26" t="s">
        <v>269</v>
      </c>
      <c r="C44" s="86">
        <v>1670000</v>
      </c>
      <c r="D44" s="86"/>
      <c r="E44" s="86"/>
      <c r="F44" s="91">
        <f t="shared" si="0"/>
        <v>1670000</v>
      </c>
      <c r="G44" s="91">
        <f t="shared" si="0"/>
        <v>1670000</v>
      </c>
    </row>
    <row r="45" spans="1:7" ht="15">
      <c r="A45" s="6" t="s">
        <v>59</v>
      </c>
      <c r="B45" s="29" t="s">
        <v>270</v>
      </c>
      <c r="C45" s="86">
        <f>SUM(C43:C44)</f>
        <v>1670000</v>
      </c>
      <c r="D45" s="86"/>
      <c r="E45" s="86"/>
      <c r="F45" s="91">
        <f t="shared" si="0"/>
        <v>1670000</v>
      </c>
      <c r="G45" s="91">
        <f t="shared" si="0"/>
        <v>1670000</v>
      </c>
    </row>
    <row r="46" spans="1:7" ht="15">
      <c r="A46" s="4" t="s">
        <v>271</v>
      </c>
      <c r="B46" s="26" t="s">
        <v>272</v>
      </c>
      <c r="C46" s="86">
        <v>10731500</v>
      </c>
      <c r="D46" s="86"/>
      <c r="E46" s="86"/>
      <c r="F46" s="91">
        <f t="shared" si="0"/>
        <v>10731500</v>
      </c>
      <c r="G46" s="92">
        <v>11267535</v>
      </c>
    </row>
    <row r="47" spans="1:7" ht="15">
      <c r="A47" s="4" t="s">
        <v>273</v>
      </c>
      <c r="B47" s="26" t="s">
        <v>274</v>
      </c>
      <c r="C47" s="86">
        <v>4000000</v>
      </c>
      <c r="D47" s="86"/>
      <c r="E47" s="86"/>
      <c r="F47" s="91">
        <f t="shared" si="0"/>
        <v>4000000</v>
      </c>
      <c r="G47" s="91">
        <f t="shared" si="0"/>
        <v>4000000</v>
      </c>
    </row>
    <row r="48" spans="1:7" ht="15">
      <c r="A48" s="4" t="s">
        <v>82</v>
      </c>
      <c r="B48" s="26" t="s">
        <v>275</v>
      </c>
      <c r="C48" s="86"/>
      <c r="D48" s="86"/>
      <c r="E48" s="86"/>
      <c r="F48" s="91">
        <f t="shared" si="0"/>
        <v>0</v>
      </c>
      <c r="G48" s="91">
        <f t="shared" si="0"/>
        <v>0</v>
      </c>
    </row>
    <row r="49" spans="1:7" ht="15">
      <c r="A49" s="4" t="s">
        <v>83</v>
      </c>
      <c r="B49" s="26" t="s">
        <v>276</v>
      </c>
      <c r="C49" s="86"/>
      <c r="D49" s="86"/>
      <c r="E49" s="86"/>
      <c r="F49" s="91">
        <f t="shared" si="0"/>
        <v>0</v>
      </c>
      <c r="G49" s="91">
        <f t="shared" si="0"/>
        <v>0</v>
      </c>
    </row>
    <row r="50" spans="1:7" ht="15">
      <c r="A50" s="4" t="s">
        <v>277</v>
      </c>
      <c r="B50" s="26" t="s">
        <v>278</v>
      </c>
      <c r="C50" s="86">
        <v>100000</v>
      </c>
      <c r="D50" s="86"/>
      <c r="E50" s="86"/>
      <c r="F50" s="91">
        <f t="shared" si="0"/>
        <v>100000</v>
      </c>
      <c r="G50" s="91">
        <f t="shared" si="0"/>
        <v>100000</v>
      </c>
    </row>
    <row r="51" spans="1:7" ht="15">
      <c r="A51" s="6" t="s">
        <v>60</v>
      </c>
      <c r="B51" s="29" t="s">
        <v>279</v>
      </c>
      <c r="C51" s="86">
        <f>SUM(C46:C50)</f>
        <v>14831500</v>
      </c>
      <c r="D51" s="86"/>
      <c r="E51" s="86"/>
      <c r="F51" s="91">
        <f t="shared" si="0"/>
        <v>14831500</v>
      </c>
      <c r="G51" s="92">
        <f>SUM(G46:G50)</f>
        <v>15367535</v>
      </c>
    </row>
    <row r="52" spans="1:7" ht="15">
      <c r="A52" s="35" t="s">
        <v>61</v>
      </c>
      <c r="B52" s="45" t="s">
        <v>280</v>
      </c>
      <c r="C52" s="86">
        <f>SUM(C31+C34+C42+C45+C51)</f>
        <v>71083563</v>
      </c>
      <c r="D52" s="86"/>
      <c r="E52" s="86"/>
      <c r="F52" s="91">
        <f t="shared" si="0"/>
        <v>71083563</v>
      </c>
      <c r="G52" s="92">
        <f>SUM(G31+G34+G42+G45+G51)</f>
        <v>73276893</v>
      </c>
    </row>
    <row r="53" spans="1:7" ht="15">
      <c r="A53" s="11" t="s">
        <v>281</v>
      </c>
      <c r="B53" s="26" t="s">
        <v>282</v>
      </c>
      <c r="C53" s="86"/>
      <c r="D53" s="86"/>
      <c r="E53" s="86"/>
      <c r="F53" s="91">
        <f t="shared" si="0"/>
        <v>0</v>
      </c>
      <c r="G53" s="91">
        <f t="shared" si="0"/>
        <v>0</v>
      </c>
    </row>
    <row r="54" spans="1:7" ht="15">
      <c r="A54" s="11" t="s">
        <v>62</v>
      </c>
      <c r="B54" s="26" t="s">
        <v>283</v>
      </c>
      <c r="C54" s="86"/>
      <c r="D54" s="86">
        <v>1000000</v>
      </c>
      <c r="E54" s="86"/>
      <c r="F54" s="91">
        <f t="shared" si="0"/>
        <v>1000000</v>
      </c>
      <c r="G54" s="91">
        <v>1000000</v>
      </c>
    </row>
    <row r="55" spans="1:7" ht="15">
      <c r="A55" s="14" t="s">
        <v>84</v>
      </c>
      <c r="B55" s="26" t="s">
        <v>284</v>
      </c>
      <c r="C55" s="86"/>
      <c r="D55" s="86"/>
      <c r="E55" s="86"/>
      <c r="F55" s="91">
        <f t="shared" si="0"/>
        <v>0</v>
      </c>
      <c r="G55" s="91">
        <f t="shared" si="0"/>
        <v>0</v>
      </c>
    </row>
    <row r="56" spans="1:7" ht="15">
      <c r="A56" s="14" t="s">
        <v>85</v>
      </c>
      <c r="B56" s="26" t="s">
        <v>285</v>
      </c>
      <c r="C56" s="86"/>
      <c r="D56" s="86"/>
      <c r="E56" s="86"/>
      <c r="F56" s="91">
        <f t="shared" si="0"/>
        <v>0</v>
      </c>
      <c r="G56" s="91">
        <f t="shared" si="0"/>
        <v>0</v>
      </c>
    </row>
    <row r="57" spans="1:7" ht="15">
      <c r="A57" s="14" t="s">
        <v>86</v>
      </c>
      <c r="B57" s="26" t="s">
        <v>286</v>
      </c>
      <c r="C57" s="86"/>
      <c r="D57" s="86"/>
      <c r="E57" s="86"/>
      <c r="F57" s="91">
        <f t="shared" si="0"/>
        <v>0</v>
      </c>
      <c r="G57" s="91">
        <f t="shared" si="0"/>
        <v>0</v>
      </c>
    </row>
    <row r="58" spans="1:7" ht="15">
      <c r="A58" s="11" t="s">
        <v>87</v>
      </c>
      <c r="B58" s="26" t="s">
        <v>287</v>
      </c>
      <c r="C58" s="86"/>
      <c r="D58" s="86"/>
      <c r="E58" s="86"/>
      <c r="F58" s="91">
        <f t="shared" si="0"/>
        <v>0</v>
      </c>
      <c r="G58" s="91">
        <f t="shared" si="0"/>
        <v>0</v>
      </c>
    </row>
    <row r="59" spans="1:7" ht="15">
      <c r="A59" s="11" t="s">
        <v>88</v>
      </c>
      <c r="B59" s="26" t="s">
        <v>288</v>
      </c>
      <c r="C59" s="86"/>
      <c r="D59" s="86"/>
      <c r="E59" s="86"/>
      <c r="F59" s="91">
        <f t="shared" si="0"/>
        <v>0</v>
      </c>
      <c r="G59" s="91">
        <f t="shared" si="0"/>
        <v>0</v>
      </c>
    </row>
    <row r="60" spans="1:7" ht="15">
      <c r="A60" s="11" t="s">
        <v>89</v>
      </c>
      <c r="B60" s="26" t="s">
        <v>289</v>
      </c>
      <c r="C60" s="86"/>
      <c r="D60" s="86">
        <v>1596800</v>
      </c>
      <c r="E60" s="86"/>
      <c r="F60" s="91">
        <f t="shared" si="0"/>
        <v>1596800</v>
      </c>
      <c r="G60" s="91">
        <v>1596800</v>
      </c>
    </row>
    <row r="61" spans="1:7" ht="15">
      <c r="A61" s="42" t="s">
        <v>63</v>
      </c>
      <c r="B61" s="45" t="s">
        <v>290</v>
      </c>
      <c r="C61" s="86">
        <f>SUM(C53:C60)</f>
        <v>0</v>
      </c>
      <c r="D61" s="86">
        <f>SUM(D53:D60)</f>
        <v>2596800</v>
      </c>
      <c r="E61" s="86"/>
      <c r="F61" s="91">
        <f t="shared" si="0"/>
        <v>2596800</v>
      </c>
      <c r="G61" s="91">
        <v>2596800</v>
      </c>
    </row>
    <row r="62" spans="1:7" ht="15">
      <c r="A62" s="10" t="s">
        <v>90</v>
      </c>
      <c r="B62" s="26" t="s">
        <v>291</v>
      </c>
      <c r="C62" s="86"/>
      <c r="D62" s="86"/>
      <c r="E62" s="86"/>
      <c r="F62" s="91">
        <f t="shared" si="0"/>
        <v>0</v>
      </c>
      <c r="G62" s="91">
        <f t="shared" si="0"/>
        <v>0</v>
      </c>
    </row>
    <row r="63" spans="1:7" ht="15">
      <c r="A63" s="10" t="s">
        <v>292</v>
      </c>
      <c r="B63" s="26" t="s">
        <v>293</v>
      </c>
      <c r="C63" s="86"/>
      <c r="D63" s="86"/>
      <c r="E63" s="86"/>
      <c r="F63" s="91">
        <f t="shared" si="0"/>
        <v>0</v>
      </c>
      <c r="G63" s="92">
        <v>5757189</v>
      </c>
    </row>
    <row r="64" spans="1:7" ht="15">
      <c r="A64" s="10" t="s">
        <v>294</v>
      </c>
      <c r="B64" s="26" t="s">
        <v>295</v>
      </c>
      <c r="C64" s="86"/>
      <c r="D64" s="86"/>
      <c r="E64" s="86"/>
      <c r="F64" s="91">
        <f t="shared" si="0"/>
        <v>0</v>
      </c>
      <c r="G64" s="91">
        <f t="shared" si="0"/>
        <v>0</v>
      </c>
    </row>
    <row r="65" spans="1:7" ht="15">
      <c r="A65" s="10" t="s">
        <v>64</v>
      </c>
      <c r="B65" s="26" t="s">
        <v>296</v>
      </c>
      <c r="C65" s="86"/>
      <c r="D65" s="86"/>
      <c r="E65" s="86"/>
      <c r="F65" s="91">
        <f t="shared" si="0"/>
        <v>0</v>
      </c>
      <c r="G65" s="91">
        <f t="shared" si="0"/>
        <v>0</v>
      </c>
    </row>
    <row r="66" spans="1:7" ht="15">
      <c r="A66" s="10" t="s">
        <v>91</v>
      </c>
      <c r="B66" s="26" t="s">
        <v>297</v>
      </c>
      <c r="C66" s="86"/>
      <c r="D66" s="86"/>
      <c r="E66" s="86"/>
      <c r="F66" s="91">
        <f t="shared" si="0"/>
        <v>0</v>
      </c>
      <c r="G66" s="91">
        <f t="shared" si="0"/>
        <v>0</v>
      </c>
    </row>
    <row r="67" spans="1:7" ht="15">
      <c r="A67" s="10" t="s">
        <v>65</v>
      </c>
      <c r="B67" s="26" t="s">
        <v>298</v>
      </c>
      <c r="C67" s="86">
        <v>8215906</v>
      </c>
      <c r="D67" s="86"/>
      <c r="E67" s="86"/>
      <c r="F67" s="91">
        <f t="shared" si="0"/>
        <v>8215906</v>
      </c>
      <c r="G67" s="91">
        <f t="shared" si="0"/>
        <v>8215906</v>
      </c>
    </row>
    <row r="68" spans="1:7" ht="15">
      <c r="A68" s="10" t="s">
        <v>92</v>
      </c>
      <c r="B68" s="26" t="s">
        <v>299</v>
      </c>
      <c r="C68" s="86"/>
      <c r="D68" s="86"/>
      <c r="E68" s="86"/>
      <c r="F68" s="91">
        <f t="shared" si="0"/>
        <v>0</v>
      </c>
      <c r="G68" s="91">
        <f t="shared" si="0"/>
        <v>0</v>
      </c>
    </row>
    <row r="69" spans="1:7" ht="15">
      <c r="A69" s="10" t="s">
        <v>93</v>
      </c>
      <c r="B69" s="26" t="s">
        <v>300</v>
      </c>
      <c r="C69" s="86"/>
      <c r="D69" s="86"/>
      <c r="E69" s="86"/>
      <c r="F69" s="91">
        <f t="shared" si="0"/>
        <v>0</v>
      </c>
      <c r="G69" s="91">
        <f t="shared" si="0"/>
        <v>0</v>
      </c>
    </row>
    <row r="70" spans="1:7" ht="15">
      <c r="A70" s="10" t="s">
        <v>301</v>
      </c>
      <c r="B70" s="26" t="s">
        <v>302</v>
      </c>
      <c r="C70" s="86"/>
      <c r="D70" s="86"/>
      <c r="E70" s="86"/>
      <c r="F70" s="91">
        <f t="shared" si="0"/>
        <v>0</v>
      </c>
      <c r="G70" s="91">
        <f t="shared" si="0"/>
        <v>0</v>
      </c>
    </row>
    <row r="71" spans="1:7" ht="15">
      <c r="A71" s="16" t="s">
        <v>303</v>
      </c>
      <c r="B71" s="26" t="s">
        <v>304</v>
      </c>
      <c r="C71" s="86"/>
      <c r="D71" s="86"/>
      <c r="E71" s="86"/>
      <c r="F71" s="91">
        <f t="shared" si="0"/>
        <v>0</v>
      </c>
      <c r="G71" s="91">
        <f t="shared" si="0"/>
        <v>0</v>
      </c>
    </row>
    <row r="72" spans="1:7" ht="15">
      <c r="A72" s="10" t="s">
        <v>94</v>
      </c>
      <c r="B72" s="26" t="s">
        <v>305</v>
      </c>
      <c r="C72" s="86">
        <v>1325000</v>
      </c>
      <c r="D72" s="86"/>
      <c r="E72" s="86"/>
      <c r="F72" s="91">
        <f t="shared" si="0"/>
        <v>1325000</v>
      </c>
      <c r="G72" s="92">
        <v>23854716</v>
      </c>
    </row>
    <row r="73" spans="1:7" ht="15">
      <c r="A73" s="16" t="s">
        <v>172</v>
      </c>
      <c r="B73" s="26" t="s">
        <v>165</v>
      </c>
      <c r="C73" s="86">
        <v>150650277</v>
      </c>
      <c r="D73" s="86"/>
      <c r="E73" s="86"/>
      <c r="F73" s="91">
        <f t="shared" si="0"/>
        <v>150650277</v>
      </c>
      <c r="G73" s="93">
        <v>127201990</v>
      </c>
    </row>
    <row r="74" spans="1:7" ht="15">
      <c r="A74" s="16" t="s">
        <v>173</v>
      </c>
      <c r="B74" s="26" t="s">
        <v>165</v>
      </c>
      <c r="C74" s="86"/>
      <c r="D74" s="86"/>
      <c r="E74" s="86"/>
      <c r="F74" s="91">
        <f t="shared" si="0"/>
        <v>0</v>
      </c>
      <c r="G74" s="93">
        <v>320669821</v>
      </c>
    </row>
    <row r="75" spans="1:7" ht="15">
      <c r="A75" s="42" t="s">
        <v>66</v>
      </c>
      <c r="B75" s="45" t="s">
        <v>306</v>
      </c>
      <c r="C75" s="86">
        <f>SUM(C62:C74)</f>
        <v>160191183</v>
      </c>
      <c r="D75" s="86">
        <f>SUM(D62:D74)</f>
        <v>0</v>
      </c>
      <c r="E75" s="86"/>
      <c r="F75" s="91">
        <f t="shared" si="0"/>
        <v>160191183</v>
      </c>
      <c r="G75" s="91">
        <f>SUM(G62:G74)</f>
        <v>485699622</v>
      </c>
    </row>
    <row r="76" spans="1:7" ht="15.75">
      <c r="A76" s="46" t="s">
        <v>179</v>
      </c>
      <c r="B76" s="45"/>
      <c r="C76" s="86">
        <f>SUM(C26+C27+C52+C61+C75)</f>
        <v>268726744</v>
      </c>
      <c r="D76" s="86">
        <f>SUM(D26+D27+D52+D61+D75)</f>
        <v>2596800</v>
      </c>
      <c r="E76" s="86"/>
      <c r="F76" s="91">
        <f t="shared" si="0"/>
        <v>271323544</v>
      </c>
      <c r="G76" s="93">
        <f>SUM(G26+G27+G52+G61+G75)</f>
        <v>599831098</v>
      </c>
    </row>
    <row r="77" spans="1:7" ht="15">
      <c r="A77" s="30" t="s">
        <v>307</v>
      </c>
      <c r="B77" s="26" t="s">
        <v>308</v>
      </c>
      <c r="C77" s="86">
        <v>0</v>
      </c>
      <c r="D77" s="86">
        <v>11400000</v>
      </c>
      <c r="E77" s="86"/>
      <c r="F77" s="91">
        <f t="shared" si="0"/>
        <v>11400000</v>
      </c>
      <c r="G77" s="92">
        <v>18900000</v>
      </c>
    </row>
    <row r="78" spans="1:7" ht="15">
      <c r="A78" s="30" t="s">
        <v>95</v>
      </c>
      <c r="B78" s="26" t="s">
        <v>309</v>
      </c>
      <c r="C78" s="86">
        <v>0</v>
      </c>
      <c r="D78" s="86">
        <v>15165000</v>
      </c>
      <c r="E78" s="86"/>
      <c r="F78" s="91">
        <f t="shared" si="0"/>
        <v>15165000</v>
      </c>
      <c r="G78" s="92">
        <v>20467048</v>
      </c>
    </row>
    <row r="79" spans="1:7" ht="15">
      <c r="A79" s="30" t="s">
        <v>310</v>
      </c>
      <c r="B79" s="26" t="s">
        <v>311</v>
      </c>
      <c r="C79" s="86">
        <v>0</v>
      </c>
      <c r="D79" s="86">
        <v>0</v>
      </c>
      <c r="E79" s="86"/>
      <c r="F79" s="91">
        <f t="shared" si="0"/>
        <v>0</v>
      </c>
      <c r="G79" s="93">
        <f t="shared" si="0"/>
        <v>0</v>
      </c>
    </row>
    <row r="80" spans="1:7" ht="15">
      <c r="A80" s="30" t="s">
        <v>312</v>
      </c>
      <c r="B80" s="26" t="s">
        <v>313</v>
      </c>
      <c r="C80" s="86">
        <v>0</v>
      </c>
      <c r="D80" s="86">
        <v>26842000</v>
      </c>
      <c r="E80" s="86"/>
      <c r="F80" s="91">
        <f t="shared" si="0"/>
        <v>26842000</v>
      </c>
      <c r="G80" s="92">
        <v>52681184</v>
      </c>
    </row>
    <row r="81" spans="1:7" ht="15">
      <c r="A81" s="5" t="s">
        <v>314</v>
      </c>
      <c r="B81" s="26" t="s">
        <v>315</v>
      </c>
      <c r="C81" s="86"/>
      <c r="D81" s="86"/>
      <c r="E81" s="86"/>
      <c r="F81" s="91">
        <f t="shared" si="0"/>
        <v>0</v>
      </c>
      <c r="G81" s="93">
        <f t="shared" si="0"/>
        <v>0</v>
      </c>
    </row>
    <row r="82" spans="1:7" ht="15">
      <c r="A82" s="5" t="s">
        <v>316</v>
      </c>
      <c r="B82" s="26" t="s">
        <v>317</v>
      </c>
      <c r="C82" s="86"/>
      <c r="D82" s="86"/>
      <c r="E82" s="86"/>
      <c r="F82" s="91">
        <f t="shared" si="0"/>
        <v>0</v>
      </c>
      <c r="G82" s="93">
        <f t="shared" si="0"/>
        <v>0</v>
      </c>
    </row>
    <row r="83" spans="1:7" ht="15">
      <c r="A83" s="5" t="s">
        <v>318</v>
      </c>
      <c r="B83" s="26" t="s">
        <v>319</v>
      </c>
      <c r="C83" s="86">
        <v>0</v>
      </c>
      <c r="D83" s="86">
        <v>14422000</v>
      </c>
      <c r="E83" s="86"/>
      <c r="F83" s="91">
        <f t="shared" si="0"/>
        <v>14422000</v>
      </c>
      <c r="G83" s="92">
        <v>24855262</v>
      </c>
    </row>
    <row r="84" spans="1:7" ht="15">
      <c r="A84" s="43" t="s">
        <v>68</v>
      </c>
      <c r="B84" s="45" t="s">
        <v>320</v>
      </c>
      <c r="C84" s="86">
        <f>SUM(C77:C83)</f>
        <v>0</v>
      </c>
      <c r="D84" s="86">
        <f>SUM(D77:D83)</f>
        <v>67829000</v>
      </c>
      <c r="E84" s="86"/>
      <c r="F84" s="91">
        <f t="shared" si="0"/>
        <v>67829000</v>
      </c>
      <c r="G84" s="92">
        <f>SUM(G77:G83)</f>
        <v>116903494</v>
      </c>
    </row>
    <row r="85" spans="1:7" ht="15">
      <c r="A85" s="11" t="s">
        <v>321</v>
      </c>
      <c r="B85" s="26" t="s">
        <v>322</v>
      </c>
      <c r="C85" s="86">
        <v>0</v>
      </c>
      <c r="D85" s="86">
        <v>15410000</v>
      </c>
      <c r="E85" s="86"/>
      <c r="F85" s="91">
        <f t="shared" si="0"/>
        <v>15410000</v>
      </c>
      <c r="G85" s="92">
        <v>16624960</v>
      </c>
    </row>
    <row r="86" spans="1:7" ht="15">
      <c r="A86" s="11" t="s">
        <v>323</v>
      </c>
      <c r="B86" s="26" t="s">
        <v>324</v>
      </c>
      <c r="C86" s="86"/>
      <c r="D86" s="86"/>
      <c r="E86" s="86"/>
      <c r="F86" s="91">
        <f aca="true" t="shared" si="1" ref="F86:G123">SUM(C86:E86)</f>
        <v>0</v>
      </c>
      <c r="G86" s="93">
        <f t="shared" si="1"/>
        <v>0</v>
      </c>
    </row>
    <row r="87" spans="1:7" ht="15">
      <c r="A87" s="11" t="s">
        <v>325</v>
      </c>
      <c r="B87" s="26" t="s">
        <v>326</v>
      </c>
      <c r="C87" s="86"/>
      <c r="D87" s="86"/>
      <c r="E87" s="86"/>
      <c r="F87" s="91">
        <f t="shared" si="1"/>
        <v>0</v>
      </c>
      <c r="G87" s="93">
        <f t="shared" si="1"/>
        <v>0</v>
      </c>
    </row>
    <row r="88" spans="1:7" ht="15">
      <c r="A88" s="11" t="s">
        <v>327</v>
      </c>
      <c r="B88" s="26" t="s">
        <v>328</v>
      </c>
      <c r="C88" s="86">
        <v>0</v>
      </c>
      <c r="D88" s="86">
        <v>4160000</v>
      </c>
      <c r="E88" s="86"/>
      <c r="F88" s="91">
        <f t="shared" si="1"/>
        <v>4160000</v>
      </c>
      <c r="G88" s="92">
        <v>4488040</v>
      </c>
    </row>
    <row r="89" spans="1:7" ht="15">
      <c r="A89" s="42" t="s">
        <v>69</v>
      </c>
      <c r="B89" s="45" t="s">
        <v>329</v>
      </c>
      <c r="C89" s="86">
        <f>SUM(C85:C88)</f>
        <v>0</v>
      </c>
      <c r="D89" s="86">
        <f>SUM(D85:D88)</f>
        <v>19570000</v>
      </c>
      <c r="E89" s="86"/>
      <c r="F89" s="91">
        <f t="shared" si="1"/>
        <v>19570000</v>
      </c>
      <c r="G89" s="92">
        <f>SUM(G85:G88)</f>
        <v>21113000</v>
      </c>
    </row>
    <row r="90" spans="1:7" ht="15">
      <c r="A90" s="11" t="s">
        <v>330</v>
      </c>
      <c r="B90" s="26" t="s">
        <v>331</v>
      </c>
      <c r="C90" s="86"/>
      <c r="D90" s="86"/>
      <c r="E90" s="86"/>
      <c r="F90" s="91">
        <f t="shared" si="1"/>
        <v>0</v>
      </c>
      <c r="G90" s="93">
        <f t="shared" si="1"/>
        <v>0</v>
      </c>
    </row>
    <row r="91" spans="1:7" ht="15">
      <c r="A91" s="11" t="s">
        <v>96</v>
      </c>
      <c r="B91" s="26" t="s">
        <v>332</v>
      </c>
      <c r="C91" s="86"/>
      <c r="D91" s="86"/>
      <c r="E91" s="86"/>
      <c r="F91" s="91">
        <f t="shared" si="1"/>
        <v>0</v>
      </c>
      <c r="G91" s="93">
        <f t="shared" si="1"/>
        <v>0</v>
      </c>
    </row>
    <row r="92" spans="1:7" ht="15">
      <c r="A92" s="11" t="s">
        <v>97</v>
      </c>
      <c r="B92" s="26" t="s">
        <v>333</v>
      </c>
      <c r="C92" s="86"/>
      <c r="D92" s="86"/>
      <c r="E92" s="86"/>
      <c r="F92" s="91">
        <f t="shared" si="1"/>
        <v>0</v>
      </c>
      <c r="G92" s="93">
        <f t="shared" si="1"/>
        <v>0</v>
      </c>
    </row>
    <row r="93" spans="1:7" ht="15">
      <c r="A93" s="11" t="s">
        <v>98</v>
      </c>
      <c r="B93" s="26" t="s">
        <v>334</v>
      </c>
      <c r="C93" s="86"/>
      <c r="D93" s="86"/>
      <c r="E93" s="86"/>
      <c r="F93" s="91">
        <f t="shared" si="1"/>
        <v>0</v>
      </c>
      <c r="G93" s="93">
        <v>0</v>
      </c>
    </row>
    <row r="94" spans="1:7" ht="15">
      <c r="A94" s="11" t="s">
        <v>99</v>
      </c>
      <c r="B94" s="26" t="s">
        <v>335</v>
      </c>
      <c r="C94" s="86"/>
      <c r="D94" s="86"/>
      <c r="E94" s="86"/>
      <c r="F94" s="91">
        <f t="shared" si="1"/>
        <v>0</v>
      </c>
      <c r="G94" s="93">
        <f t="shared" si="1"/>
        <v>0</v>
      </c>
    </row>
    <row r="95" spans="1:7" ht="15">
      <c r="A95" s="11" t="s">
        <v>100</v>
      </c>
      <c r="B95" s="26" t="s">
        <v>336</v>
      </c>
      <c r="C95" s="86"/>
      <c r="D95" s="86"/>
      <c r="E95" s="86"/>
      <c r="F95" s="91">
        <f t="shared" si="1"/>
        <v>0</v>
      </c>
      <c r="G95" s="93">
        <f t="shared" si="1"/>
        <v>0</v>
      </c>
    </row>
    <row r="96" spans="1:7" ht="15">
      <c r="A96" s="11" t="s">
        <v>337</v>
      </c>
      <c r="B96" s="26" t="s">
        <v>338</v>
      </c>
      <c r="C96" s="86"/>
      <c r="D96" s="86"/>
      <c r="E96" s="86"/>
      <c r="F96" s="91">
        <f t="shared" si="1"/>
        <v>0</v>
      </c>
      <c r="G96" s="93">
        <f t="shared" si="1"/>
        <v>0</v>
      </c>
    </row>
    <row r="97" spans="1:7" ht="15">
      <c r="A97" s="11" t="s">
        <v>101</v>
      </c>
      <c r="B97" s="26" t="s">
        <v>339</v>
      </c>
      <c r="C97" s="86"/>
      <c r="D97" s="86"/>
      <c r="E97" s="86"/>
      <c r="F97" s="91">
        <f t="shared" si="1"/>
        <v>0</v>
      </c>
      <c r="G97" s="93">
        <f t="shared" si="1"/>
        <v>0</v>
      </c>
    </row>
    <row r="98" spans="1:7" ht="15">
      <c r="A98" s="42" t="s">
        <v>70</v>
      </c>
      <c r="B98" s="45" t="s">
        <v>340</v>
      </c>
      <c r="C98" s="86">
        <f>SUM(C90:C97)</f>
        <v>0</v>
      </c>
      <c r="D98" s="86">
        <f>SUM(D90:D97)</f>
        <v>0</v>
      </c>
      <c r="E98" s="86"/>
      <c r="F98" s="91">
        <f t="shared" si="1"/>
        <v>0</v>
      </c>
      <c r="G98" s="93">
        <f t="shared" si="1"/>
        <v>0</v>
      </c>
    </row>
    <row r="99" spans="1:7" ht="15.75">
      <c r="A99" s="46" t="s">
        <v>180</v>
      </c>
      <c r="B99" s="45"/>
      <c r="C99" s="86">
        <f>SUM(C98,C89,C84)</f>
        <v>0</v>
      </c>
      <c r="D99" s="86">
        <f>SUM(D98,D89,D84)</f>
        <v>87399000</v>
      </c>
      <c r="E99" s="86"/>
      <c r="F99" s="91">
        <f t="shared" si="1"/>
        <v>87399000</v>
      </c>
      <c r="G99" s="92">
        <f>SUM(G84+G89)</f>
        <v>138016494</v>
      </c>
    </row>
    <row r="100" spans="1:7" ht="15.75">
      <c r="A100" s="31" t="s">
        <v>109</v>
      </c>
      <c r="B100" s="32" t="s">
        <v>341</v>
      </c>
      <c r="C100" s="86">
        <f>SUM(C76+C99)</f>
        <v>268726744</v>
      </c>
      <c r="D100" s="86">
        <f>SUM(D76+D99)</f>
        <v>89995800</v>
      </c>
      <c r="E100" s="86"/>
      <c r="F100" s="91">
        <f t="shared" si="1"/>
        <v>358722544</v>
      </c>
      <c r="G100" s="93">
        <f>SUM(G99+G76)</f>
        <v>737847592</v>
      </c>
    </row>
    <row r="101" spans="1:25" ht="15">
      <c r="A101" s="11" t="s">
        <v>102</v>
      </c>
      <c r="B101" s="4" t="s">
        <v>342</v>
      </c>
      <c r="C101" s="94"/>
      <c r="D101" s="94"/>
      <c r="E101" s="94"/>
      <c r="F101" s="91">
        <f t="shared" si="1"/>
        <v>0</v>
      </c>
      <c r="G101" s="93">
        <f t="shared" si="1"/>
        <v>0</v>
      </c>
      <c r="H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1" t="s">
        <v>343</v>
      </c>
      <c r="B102" s="4" t="s">
        <v>344</v>
      </c>
      <c r="C102" s="94"/>
      <c r="D102" s="94"/>
      <c r="E102" s="94"/>
      <c r="F102" s="91">
        <f t="shared" si="1"/>
        <v>0</v>
      </c>
      <c r="G102" s="93">
        <f t="shared" si="1"/>
        <v>0</v>
      </c>
      <c r="H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 ht="15">
      <c r="A103" s="11" t="s">
        <v>103</v>
      </c>
      <c r="B103" s="4" t="s">
        <v>345</v>
      </c>
      <c r="C103" s="94"/>
      <c r="D103" s="94"/>
      <c r="E103" s="94"/>
      <c r="F103" s="91">
        <f t="shared" si="1"/>
        <v>0</v>
      </c>
      <c r="G103" s="91">
        <f t="shared" si="1"/>
        <v>0</v>
      </c>
      <c r="H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9"/>
      <c r="Y103" s="19"/>
    </row>
    <row r="104" spans="1:25" ht="15">
      <c r="A104" s="13" t="s">
        <v>71</v>
      </c>
      <c r="B104" s="6" t="s">
        <v>346</v>
      </c>
      <c r="C104" s="95"/>
      <c r="D104" s="95"/>
      <c r="E104" s="95"/>
      <c r="F104" s="91">
        <f t="shared" si="1"/>
        <v>0</v>
      </c>
      <c r="G104" s="91">
        <f t="shared" si="1"/>
        <v>0</v>
      </c>
      <c r="H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19"/>
      <c r="Y104" s="19"/>
    </row>
    <row r="105" spans="1:25" ht="15">
      <c r="A105" s="33" t="s">
        <v>104</v>
      </c>
      <c r="B105" s="4" t="s">
        <v>347</v>
      </c>
      <c r="C105" s="96"/>
      <c r="D105" s="96"/>
      <c r="E105" s="96"/>
      <c r="F105" s="91">
        <f t="shared" si="1"/>
        <v>0</v>
      </c>
      <c r="G105" s="91">
        <f t="shared" si="1"/>
        <v>0</v>
      </c>
      <c r="H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 ht="15">
      <c r="A106" s="33" t="s">
        <v>74</v>
      </c>
      <c r="B106" s="4" t="s">
        <v>348</v>
      </c>
      <c r="C106" s="96"/>
      <c r="D106" s="96"/>
      <c r="E106" s="96"/>
      <c r="F106" s="91">
        <f t="shared" si="1"/>
        <v>0</v>
      </c>
      <c r="G106" s="91">
        <f t="shared" si="1"/>
        <v>0</v>
      </c>
      <c r="H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19"/>
      <c r="Y106" s="19"/>
    </row>
    <row r="107" spans="1:25" ht="15">
      <c r="A107" s="11" t="s">
        <v>349</v>
      </c>
      <c r="B107" s="4" t="s">
        <v>350</v>
      </c>
      <c r="C107" s="94"/>
      <c r="D107" s="94"/>
      <c r="E107" s="94"/>
      <c r="F107" s="91">
        <f t="shared" si="1"/>
        <v>0</v>
      </c>
      <c r="G107" s="91">
        <f t="shared" si="1"/>
        <v>0</v>
      </c>
      <c r="H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 ht="15">
      <c r="A108" s="11" t="s">
        <v>105</v>
      </c>
      <c r="B108" s="4" t="s">
        <v>351</v>
      </c>
      <c r="C108" s="94"/>
      <c r="D108" s="94"/>
      <c r="E108" s="94"/>
      <c r="F108" s="91">
        <f t="shared" si="1"/>
        <v>0</v>
      </c>
      <c r="G108" s="91">
        <f t="shared" si="1"/>
        <v>0</v>
      </c>
      <c r="H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9"/>
      <c r="Y108" s="19"/>
    </row>
    <row r="109" spans="1:25" ht="15">
      <c r="A109" s="12" t="s">
        <v>72</v>
      </c>
      <c r="B109" s="6" t="s">
        <v>352</v>
      </c>
      <c r="C109" s="97"/>
      <c r="D109" s="97"/>
      <c r="E109" s="97"/>
      <c r="F109" s="91">
        <f t="shared" si="1"/>
        <v>0</v>
      </c>
      <c r="G109" s="91">
        <f t="shared" si="1"/>
        <v>0</v>
      </c>
      <c r="H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19"/>
      <c r="Y109" s="19"/>
    </row>
    <row r="110" spans="1:25" ht="15">
      <c r="A110" s="33" t="s">
        <v>353</v>
      </c>
      <c r="B110" s="4" t="s">
        <v>354</v>
      </c>
      <c r="C110" s="96"/>
      <c r="D110" s="96"/>
      <c r="E110" s="96"/>
      <c r="F110" s="91">
        <f t="shared" si="1"/>
        <v>0</v>
      </c>
      <c r="G110" s="91">
        <f t="shared" si="1"/>
        <v>0</v>
      </c>
      <c r="H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355</v>
      </c>
      <c r="B111" s="4" t="s">
        <v>356</v>
      </c>
      <c r="C111" s="96">
        <v>1358021</v>
      </c>
      <c r="D111" s="96"/>
      <c r="E111" s="96"/>
      <c r="F111" s="91">
        <f t="shared" si="1"/>
        <v>1358021</v>
      </c>
      <c r="G111" s="92">
        <v>3693768</v>
      </c>
      <c r="H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12" t="s">
        <v>357</v>
      </c>
      <c r="B112" s="6" t="s">
        <v>358</v>
      </c>
      <c r="C112" s="96"/>
      <c r="D112" s="96"/>
      <c r="E112" s="96"/>
      <c r="F112" s="91">
        <f t="shared" si="1"/>
        <v>0</v>
      </c>
      <c r="G112" s="91">
        <f t="shared" si="1"/>
        <v>0</v>
      </c>
      <c r="H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359</v>
      </c>
      <c r="B113" s="4" t="s">
        <v>360</v>
      </c>
      <c r="C113" s="96"/>
      <c r="D113" s="96"/>
      <c r="E113" s="96"/>
      <c r="F113" s="91">
        <f t="shared" si="1"/>
        <v>0</v>
      </c>
      <c r="G113" s="91">
        <f t="shared" si="1"/>
        <v>0</v>
      </c>
      <c r="H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3" t="s">
        <v>361</v>
      </c>
      <c r="B114" s="4" t="s">
        <v>362</v>
      </c>
      <c r="C114" s="96"/>
      <c r="D114" s="96"/>
      <c r="E114" s="96"/>
      <c r="F114" s="91">
        <f t="shared" si="1"/>
        <v>0</v>
      </c>
      <c r="G114" s="91">
        <f t="shared" si="1"/>
        <v>0</v>
      </c>
      <c r="H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 ht="15">
      <c r="A115" s="33" t="s">
        <v>363</v>
      </c>
      <c r="B115" s="4" t="s">
        <v>364</v>
      </c>
      <c r="C115" s="96"/>
      <c r="D115" s="96"/>
      <c r="E115" s="96"/>
      <c r="F115" s="91">
        <f t="shared" si="1"/>
        <v>0</v>
      </c>
      <c r="G115" s="91">
        <f t="shared" si="1"/>
        <v>0</v>
      </c>
      <c r="H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34" t="s">
        <v>73</v>
      </c>
      <c r="B116" s="35" t="s">
        <v>365</v>
      </c>
      <c r="C116" s="97"/>
      <c r="D116" s="97"/>
      <c r="E116" s="97"/>
      <c r="F116" s="91">
        <f t="shared" si="1"/>
        <v>0</v>
      </c>
      <c r="G116" s="91">
        <f t="shared" si="1"/>
        <v>0</v>
      </c>
      <c r="H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19"/>
      <c r="Y116" s="19"/>
    </row>
    <row r="117" spans="1:25" ht="15">
      <c r="A117" s="33" t="s">
        <v>366</v>
      </c>
      <c r="B117" s="4" t="s">
        <v>367</v>
      </c>
      <c r="C117" s="96"/>
      <c r="D117" s="96"/>
      <c r="E117" s="96"/>
      <c r="F117" s="91">
        <f t="shared" si="1"/>
        <v>0</v>
      </c>
      <c r="G117" s="91">
        <f t="shared" si="1"/>
        <v>0</v>
      </c>
      <c r="H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11" t="s">
        <v>368</v>
      </c>
      <c r="B118" s="4" t="s">
        <v>369</v>
      </c>
      <c r="C118" s="94"/>
      <c r="D118" s="94"/>
      <c r="E118" s="94"/>
      <c r="F118" s="91">
        <f t="shared" si="1"/>
        <v>0</v>
      </c>
      <c r="G118" s="91">
        <f t="shared" si="1"/>
        <v>0</v>
      </c>
      <c r="H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9"/>
      <c r="Y118" s="19"/>
    </row>
    <row r="119" spans="1:25" ht="15">
      <c r="A119" s="33" t="s">
        <v>106</v>
      </c>
      <c r="B119" s="4" t="s">
        <v>370</v>
      </c>
      <c r="C119" s="96"/>
      <c r="D119" s="96"/>
      <c r="E119" s="96"/>
      <c r="F119" s="91">
        <f t="shared" si="1"/>
        <v>0</v>
      </c>
      <c r="G119" s="91">
        <f t="shared" si="1"/>
        <v>0</v>
      </c>
      <c r="H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 ht="15">
      <c r="A120" s="33" t="s">
        <v>75</v>
      </c>
      <c r="B120" s="4" t="s">
        <v>371</v>
      </c>
      <c r="C120" s="96"/>
      <c r="D120" s="96"/>
      <c r="E120" s="96"/>
      <c r="F120" s="91">
        <f t="shared" si="1"/>
        <v>0</v>
      </c>
      <c r="G120" s="91">
        <f t="shared" si="1"/>
        <v>0</v>
      </c>
      <c r="H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19"/>
      <c r="Y120" s="19"/>
    </row>
    <row r="121" spans="1:25" ht="15">
      <c r="A121" s="34" t="s">
        <v>76</v>
      </c>
      <c r="B121" s="35" t="s">
        <v>372</v>
      </c>
      <c r="C121" s="97"/>
      <c r="D121" s="97"/>
      <c r="E121" s="97"/>
      <c r="F121" s="91">
        <f t="shared" si="1"/>
        <v>0</v>
      </c>
      <c r="G121" s="91">
        <f t="shared" si="1"/>
        <v>0</v>
      </c>
      <c r="H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">
      <c r="A122" s="11" t="s">
        <v>373</v>
      </c>
      <c r="B122" s="4" t="s">
        <v>374</v>
      </c>
      <c r="C122" s="94"/>
      <c r="D122" s="94"/>
      <c r="E122" s="94"/>
      <c r="F122" s="91">
        <f t="shared" si="1"/>
        <v>0</v>
      </c>
      <c r="G122" s="91">
        <f t="shared" si="1"/>
        <v>0</v>
      </c>
      <c r="H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9"/>
      <c r="Y122" s="19"/>
    </row>
    <row r="123" spans="1:25" ht="15.75">
      <c r="A123" s="36" t="s">
        <v>110</v>
      </c>
      <c r="B123" s="37" t="s">
        <v>375</v>
      </c>
      <c r="C123" s="97">
        <f>SUM(C111)</f>
        <v>1358021</v>
      </c>
      <c r="D123" s="97">
        <f>SUM(D104+D109+D112+D116+D121)</f>
        <v>0</v>
      </c>
      <c r="E123" s="97"/>
      <c r="F123" s="91">
        <f t="shared" si="1"/>
        <v>1358021</v>
      </c>
      <c r="G123" s="92">
        <v>3693768</v>
      </c>
      <c r="H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19"/>
      <c r="Y123" s="19"/>
    </row>
    <row r="124" spans="1:25" ht="15.75">
      <c r="A124" s="38" t="s">
        <v>146</v>
      </c>
      <c r="B124" s="39"/>
      <c r="C124" s="86">
        <f>SUM(C100+C123)</f>
        <v>270084765</v>
      </c>
      <c r="D124" s="86">
        <f>SUM(D100+D123)</f>
        <v>89995800</v>
      </c>
      <c r="E124" s="86"/>
      <c r="F124" s="91">
        <f>SUM(C124:E124)</f>
        <v>360080565</v>
      </c>
      <c r="G124" s="91">
        <f>SUM(G100+G123)</f>
        <v>741541360</v>
      </c>
      <c r="H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98"/>
      <c r="D125" s="98"/>
      <c r="E125" s="98"/>
      <c r="F125" s="98"/>
      <c r="G125" s="98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98"/>
      <c r="D126" s="98"/>
      <c r="E126" s="98"/>
      <c r="F126" s="98"/>
      <c r="G126" s="98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98"/>
      <c r="D127" s="98"/>
      <c r="E127" s="98"/>
      <c r="F127" s="98"/>
      <c r="G127" s="98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98"/>
      <c r="D128" s="98"/>
      <c r="E128" s="98"/>
      <c r="F128" s="98"/>
      <c r="G128" s="98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98"/>
      <c r="D129" s="98"/>
      <c r="E129" s="98"/>
      <c r="F129" s="98"/>
      <c r="G129" s="98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98"/>
      <c r="D130" s="98"/>
      <c r="E130" s="98"/>
      <c r="F130" s="98"/>
      <c r="G130" s="98"/>
      <c r="H130" s="19"/>
      <c r="I130" s="19"/>
      <c r="J130" s="76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98"/>
      <c r="D131" s="98"/>
      <c r="E131" s="98"/>
      <c r="F131" s="98"/>
      <c r="G131" s="98"/>
      <c r="H131" s="19"/>
      <c r="I131" s="19"/>
      <c r="J131" s="76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98"/>
      <c r="D132" s="98"/>
      <c r="E132" s="98"/>
      <c r="F132" s="98"/>
      <c r="G132" s="98"/>
      <c r="H132" s="19"/>
      <c r="I132" s="19"/>
      <c r="J132" s="76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98"/>
      <c r="D133" s="98"/>
      <c r="E133" s="98"/>
      <c r="F133" s="98"/>
      <c r="G133" s="98"/>
      <c r="H133" s="19"/>
      <c r="I133" s="19"/>
      <c r="J133" s="76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98"/>
      <c r="D134" s="98"/>
      <c r="E134" s="98"/>
      <c r="F134" s="98"/>
      <c r="G134" s="98"/>
      <c r="H134" s="19"/>
      <c r="I134" s="19"/>
      <c r="J134" s="76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98"/>
      <c r="D135" s="98"/>
      <c r="E135" s="98"/>
      <c r="F135" s="98"/>
      <c r="G135" s="98"/>
      <c r="H135" s="19"/>
      <c r="I135" s="19"/>
      <c r="J135" s="76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98"/>
      <c r="D136" s="98"/>
      <c r="E136" s="98"/>
      <c r="F136" s="98"/>
      <c r="G136" s="98"/>
      <c r="H136" s="19"/>
      <c r="I136" s="19"/>
      <c r="J136" s="76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98"/>
      <c r="D137" s="98"/>
      <c r="E137" s="98"/>
      <c r="F137" s="98"/>
      <c r="G137" s="98"/>
      <c r="H137" s="19"/>
      <c r="I137" s="19"/>
      <c r="J137" s="76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98"/>
      <c r="D138" s="98"/>
      <c r="E138" s="98"/>
      <c r="F138" s="98"/>
      <c r="G138" s="98"/>
      <c r="H138" s="19"/>
      <c r="I138" s="19"/>
      <c r="J138" s="76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98"/>
      <c r="D139" s="98"/>
      <c r="E139" s="98"/>
      <c r="F139" s="98"/>
      <c r="G139" s="98"/>
      <c r="H139" s="19"/>
      <c r="I139" s="19"/>
      <c r="J139" s="76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98"/>
      <c r="D140" s="98"/>
      <c r="E140" s="98"/>
      <c r="F140" s="98"/>
      <c r="G140" s="98"/>
      <c r="H140" s="19"/>
      <c r="I140" s="19"/>
      <c r="J140" s="76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98"/>
      <c r="D141" s="98"/>
      <c r="E141" s="98"/>
      <c r="F141" s="98"/>
      <c r="G141" s="98"/>
      <c r="H141" s="19"/>
      <c r="I141" s="19"/>
      <c r="J141" s="76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98"/>
      <c r="D142" s="98"/>
      <c r="E142" s="98"/>
      <c r="F142" s="98"/>
      <c r="G142" s="98"/>
      <c r="H142" s="19"/>
      <c r="I142" s="19"/>
      <c r="J142" s="76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98"/>
      <c r="D143" s="98"/>
      <c r="E143" s="98"/>
      <c r="F143" s="98"/>
      <c r="G143" s="98"/>
      <c r="H143" s="19"/>
      <c r="I143" s="19"/>
      <c r="J143" s="76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98"/>
      <c r="D144" s="98"/>
      <c r="E144" s="98"/>
      <c r="F144" s="98"/>
      <c r="G144" s="98"/>
      <c r="H144" s="19"/>
      <c r="I144" s="19"/>
      <c r="J144" s="76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98"/>
      <c r="D145" s="98"/>
      <c r="E145" s="98"/>
      <c r="F145" s="98"/>
      <c r="G145" s="98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98"/>
      <c r="D146" s="98"/>
      <c r="E146" s="98"/>
      <c r="F146" s="98"/>
      <c r="G146" s="98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98"/>
      <c r="D147" s="98"/>
      <c r="E147" s="98"/>
      <c r="F147" s="98"/>
      <c r="G147" s="98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98"/>
      <c r="D148" s="98"/>
      <c r="E148" s="98"/>
      <c r="F148" s="98"/>
      <c r="G148" s="98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98"/>
      <c r="D149" s="98"/>
      <c r="E149" s="98"/>
      <c r="F149" s="98"/>
      <c r="G149" s="98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98"/>
      <c r="D150" s="98"/>
      <c r="E150" s="98"/>
      <c r="F150" s="98"/>
      <c r="G150" s="98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98"/>
      <c r="D151" s="98"/>
      <c r="E151" s="98"/>
      <c r="F151" s="98"/>
      <c r="G151" s="98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98"/>
      <c r="D152" s="98"/>
      <c r="E152" s="98"/>
      <c r="F152" s="98"/>
      <c r="G152" s="98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98"/>
      <c r="D153" s="98"/>
      <c r="E153" s="98"/>
      <c r="F153" s="98"/>
      <c r="G153" s="98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98"/>
      <c r="D154" s="98"/>
      <c r="E154" s="98"/>
      <c r="F154" s="98"/>
      <c r="G154" s="98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98"/>
      <c r="D155" s="98"/>
      <c r="E155" s="98"/>
      <c r="F155" s="98"/>
      <c r="G155" s="98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98"/>
      <c r="D156" s="98"/>
      <c r="E156" s="98"/>
      <c r="F156" s="98"/>
      <c r="G156" s="98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98"/>
      <c r="D157" s="98"/>
      <c r="E157" s="98"/>
      <c r="F157" s="98"/>
      <c r="G157" s="98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98"/>
      <c r="D158" s="98"/>
      <c r="E158" s="98"/>
      <c r="F158" s="98"/>
      <c r="G158" s="98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98"/>
      <c r="D159" s="98"/>
      <c r="E159" s="98"/>
      <c r="F159" s="98"/>
      <c r="G159" s="98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98"/>
      <c r="D160" s="98"/>
      <c r="E160" s="98"/>
      <c r="F160" s="98"/>
      <c r="G160" s="98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98"/>
      <c r="D161" s="98"/>
      <c r="E161" s="98"/>
      <c r="F161" s="98"/>
      <c r="G161" s="98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98"/>
      <c r="D162" s="98"/>
      <c r="E162" s="98"/>
      <c r="F162" s="98"/>
      <c r="G162" s="98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98"/>
      <c r="D163" s="98"/>
      <c r="E163" s="98"/>
      <c r="F163" s="98"/>
      <c r="G163" s="98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98"/>
      <c r="D164" s="98"/>
      <c r="E164" s="98"/>
      <c r="F164" s="98"/>
      <c r="G164" s="98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98"/>
      <c r="D165" s="98"/>
      <c r="E165" s="98"/>
      <c r="F165" s="98"/>
      <c r="G165" s="98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98"/>
      <c r="D166" s="98"/>
      <c r="E166" s="98"/>
      <c r="F166" s="98"/>
      <c r="G166" s="98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98"/>
      <c r="D167" s="98"/>
      <c r="E167" s="98"/>
      <c r="F167" s="98"/>
      <c r="G167" s="98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98"/>
      <c r="D168" s="98"/>
      <c r="E168" s="98"/>
      <c r="F168" s="98"/>
      <c r="G168" s="98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98"/>
      <c r="D169" s="98"/>
      <c r="E169" s="98"/>
      <c r="F169" s="98"/>
      <c r="G169" s="98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98"/>
      <c r="D170" s="98"/>
      <c r="E170" s="98"/>
      <c r="F170" s="98"/>
      <c r="G170" s="98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98"/>
      <c r="D171" s="98"/>
      <c r="E171" s="98"/>
      <c r="F171" s="98"/>
      <c r="G171" s="98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 ht="15">
      <c r="B172" s="19"/>
      <c r="C172" s="98"/>
      <c r="D172" s="98"/>
      <c r="E172" s="98"/>
      <c r="F172" s="98"/>
      <c r="G172" s="98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2:25" ht="15">
      <c r="B173" s="19"/>
      <c r="C173" s="98"/>
      <c r="D173" s="98"/>
      <c r="E173" s="98"/>
      <c r="F173" s="98"/>
      <c r="G173" s="98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</sheetData>
  <sheetProtection/>
  <mergeCells count="3">
    <mergeCell ref="A3:F3"/>
    <mergeCell ref="A4:F4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view="pageBreakPreview" zoomScale="70" zoomScaleSheetLayoutView="70" zoomScalePageLayoutView="0" workbookViewId="0" topLeftCell="A73">
      <selection activeCell="C5" sqref="C5"/>
    </sheetView>
  </sheetViews>
  <sheetFormatPr defaultColWidth="9.140625" defaultRowHeight="15"/>
  <cols>
    <col min="1" max="1" width="92.57421875" style="0" customWidth="1"/>
    <col min="3" max="3" width="16.8515625" style="0" customWidth="1"/>
    <col min="4" max="4" width="14.140625" style="0" customWidth="1"/>
    <col min="5" max="5" width="15.8515625" style="0" customWidth="1"/>
    <col min="6" max="6" width="14.00390625" style="0" customWidth="1"/>
    <col min="7" max="7" width="15.140625" style="63" customWidth="1"/>
    <col min="9" max="9" width="18.8515625" style="0" customWidth="1"/>
  </cols>
  <sheetData>
    <row r="1" spans="1:7" ht="15">
      <c r="A1" s="77" t="s">
        <v>482</v>
      </c>
      <c r="B1" s="77"/>
      <c r="C1" s="77"/>
      <c r="D1" s="77"/>
      <c r="E1" s="77"/>
      <c r="F1" s="77"/>
      <c r="G1" s="77"/>
    </row>
    <row r="2" spans="1:6" ht="24" customHeight="1">
      <c r="A2" s="78" t="s">
        <v>446</v>
      </c>
      <c r="B2" s="82"/>
      <c r="C2" s="82"/>
      <c r="D2" s="82"/>
      <c r="E2" s="82"/>
      <c r="F2" s="80"/>
    </row>
    <row r="3" spans="1:8" ht="24" customHeight="1">
      <c r="A3" s="81" t="s">
        <v>456</v>
      </c>
      <c r="B3" s="79"/>
      <c r="C3" s="79"/>
      <c r="D3" s="79"/>
      <c r="E3" s="79"/>
      <c r="F3" s="80"/>
      <c r="H3" s="49"/>
    </row>
    <row r="4" ht="18">
      <c r="A4" s="41"/>
    </row>
    <row r="5" ht="15">
      <c r="A5" s="3" t="s">
        <v>175</v>
      </c>
    </row>
    <row r="6" spans="1:7" s="102" customFormat="1" ht="45">
      <c r="A6" s="1" t="s">
        <v>205</v>
      </c>
      <c r="B6" s="2" t="s">
        <v>178</v>
      </c>
      <c r="C6" s="103" t="s">
        <v>166</v>
      </c>
      <c r="D6" s="103" t="s">
        <v>167</v>
      </c>
      <c r="E6" s="103" t="s">
        <v>181</v>
      </c>
      <c r="F6" s="104" t="s">
        <v>177</v>
      </c>
      <c r="G6" s="105" t="s">
        <v>453</v>
      </c>
    </row>
    <row r="7" spans="1:9" ht="15" customHeight="1">
      <c r="A7" s="27" t="s">
        <v>376</v>
      </c>
      <c r="B7" s="5" t="s">
        <v>377</v>
      </c>
      <c r="C7" s="58">
        <v>25851520</v>
      </c>
      <c r="D7" s="58"/>
      <c r="E7" s="58"/>
      <c r="F7" s="58">
        <f>SUM(C7:E7)</f>
        <v>25851520</v>
      </c>
      <c r="G7" s="64">
        <v>25877047</v>
      </c>
      <c r="I7" s="65"/>
    </row>
    <row r="8" spans="1:9" ht="15" customHeight="1">
      <c r="A8" s="4" t="s">
        <v>378</v>
      </c>
      <c r="B8" s="5" t="s">
        <v>379</v>
      </c>
      <c r="C8" s="58"/>
      <c r="D8" s="58"/>
      <c r="E8" s="58"/>
      <c r="F8" s="58">
        <f aca="true" t="shared" si="0" ref="F8:G71">SUM(C8:E8)</f>
        <v>0</v>
      </c>
      <c r="G8" s="64">
        <f t="shared" si="0"/>
        <v>0</v>
      </c>
      <c r="I8" s="65"/>
    </row>
    <row r="9" spans="1:9" ht="15" customHeight="1">
      <c r="A9" s="4" t="s">
        <v>380</v>
      </c>
      <c r="B9" s="5" t="s">
        <v>381</v>
      </c>
      <c r="C9" s="58">
        <v>6899000</v>
      </c>
      <c r="D9" s="58"/>
      <c r="E9" s="58"/>
      <c r="F9" s="58">
        <f t="shared" si="0"/>
        <v>6899000</v>
      </c>
      <c r="G9" s="64">
        <f t="shared" si="0"/>
        <v>6899000</v>
      </c>
      <c r="I9" s="65"/>
    </row>
    <row r="10" spans="1:9" ht="15" customHeight="1">
      <c r="A10" s="4" t="s">
        <v>382</v>
      </c>
      <c r="B10" s="5" t="s">
        <v>383</v>
      </c>
      <c r="C10" s="58">
        <v>1200000</v>
      </c>
      <c r="D10" s="58"/>
      <c r="E10" s="58"/>
      <c r="F10" s="58">
        <f t="shared" si="0"/>
        <v>1200000</v>
      </c>
      <c r="G10" s="64">
        <f t="shared" si="0"/>
        <v>1200000</v>
      </c>
      <c r="I10" s="65"/>
    </row>
    <row r="11" spans="1:9" ht="15" customHeight="1">
      <c r="A11" s="4" t="s">
        <v>384</v>
      </c>
      <c r="B11" s="5" t="s">
        <v>385</v>
      </c>
      <c r="C11" s="58"/>
      <c r="D11" s="58"/>
      <c r="E11" s="58"/>
      <c r="F11" s="58">
        <f t="shared" si="0"/>
        <v>0</v>
      </c>
      <c r="G11" s="59">
        <v>22650019</v>
      </c>
      <c r="I11" s="65"/>
    </row>
    <row r="12" spans="1:9" ht="15" customHeight="1">
      <c r="A12" s="4" t="s">
        <v>386</v>
      </c>
      <c r="B12" s="5" t="s">
        <v>387</v>
      </c>
      <c r="C12" s="58"/>
      <c r="D12" s="58"/>
      <c r="E12" s="58"/>
      <c r="F12" s="58">
        <f t="shared" si="0"/>
        <v>0</v>
      </c>
      <c r="G12" s="64">
        <f t="shared" si="0"/>
        <v>0</v>
      </c>
      <c r="I12" s="65"/>
    </row>
    <row r="13" spans="1:9" ht="15" customHeight="1">
      <c r="A13" s="6" t="s">
        <v>148</v>
      </c>
      <c r="B13" s="7" t="s">
        <v>388</v>
      </c>
      <c r="C13" s="58">
        <f>SUM(C7:C12)</f>
        <v>33950520</v>
      </c>
      <c r="D13" s="58">
        <f>SUM(D7:D12)</f>
        <v>0</v>
      </c>
      <c r="E13" s="58">
        <f>SUM(E7:E12)</f>
        <v>0</v>
      </c>
      <c r="F13" s="58">
        <f>SUM(C13:E13)</f>
        <v>33950520</v>
      </c>
      <c r="G13" s="59">
        <f>SUM(G7:G12)</f>
        <v>56626066</v>
      </c>
      <c r="I13" s="65"/>
    </row>
    <row r="14" spans="1:9" ht="15" customHeight="1">
      <c r="A14" s="4" t="s">
        <v>389</v>
      </c>
      <c r="B14" s="5" t="s">
        <v>390</v>
      </c>
      <c r="C14" s="58"/>
      <c r="D14" s="58"/>
      <c r="E14" s="58"/>
      <c r="F14" s="58">
        <f t="shared" si="0"/>
        <v>0</v>
      </c>
      <c r="G14" s="64">
        <f t="shared" si="0"/>
        <v>0</v>
      </c>
      <c r="I14" s="65"/>
    </row>
    <row r="15" spans="1:9" ht="15" customHeight="1">
      <c r="A15" s="4" t="s">
        <v>391</v>
      </c>
      <c r="B15" s="5" t="s">
        <v>392</v>
      </c>
      <c r="C15" s="58"/>
      <c r="D15" s="58"/>
      <c r="E15" s="58"/>
      <c r="F15" s="58">
        <f t="shared" si="0"/>
        <v>0</v>
      </c>
      <c r="G15" s="64">
        <f t="shared" si="0"/>
        <v>0</v>
      </c>
      <c r="I15" s="65"/>
    </row>
    <row r="16" spans="1:9" ht="15" customHeight="1">
      <c r="A16" s="4" t="s">
        <v>111</v>
      </c>
      <c r="B16" s="5" t="s">
        <v>393</v>
      </c>
      <c r="C16" s="58"/>
      <c r="D16" s="58"/>
      <c r="E16" s="58"/>
      <c r="F16" s="58">
        <f t="shared" si="0"/>
        <v>0</v>
      </c>
      <c r="G16" s="64">
        <f t="shared" si="0"/>
        <v>0</v>
      </c>
      <c r="I16" s="65"/>
    </row>
    <row r="17" spans="1:9" ht="15" customHeight="1">
      <c r="A17" s="4" t="s">
        <v>112</v>
      </c>
      <c r="B17" s="5" t="s">
        <v>394</v>
      </c>
      <c r="C17" s="58"/>
      <c r="D17" s="58"/>
      <c r="E17" s="58"/>
      <c r="F17" s="58">
        <f t="shared" si="0"/>
        <v>0</v>
      </c>
      <c r="G17" s="64">
        <f t="shared" si="0"/>
        <v>0</v>
      </c>
      <c r="I17" s="65"/>
    </row>
    <row r="18" spans="1:9" ht="15" customHeight="1">
      <c r="A18" s="4" t="s">
        <v>113</v>
      </c>
      <c r="B18" s="5" t="s">
        <v>395</v>
      </c>
      <c r="C18" s="58">
        <v>2000000</v>
      </c>
      <c r="D18" s="58"/>
      <c r="E18" s="58"/>
      <c r="F18" s="58">
        <f t="shared" si="0"/>
        <v>2000000</v>
      </c>
      <c r="G18" s="59">
        <v>2700000</v>
      </c>
      <c r="I18" s="65"/>
    </row>
    <row r="19" spans="1:9" ht="15" customHeight="1">
      <c r="A19" s="35" t="s">
        <v>149</v>
      </c>
      <c r="B19" s="43" t="s">
        <v>396</v>
      </c>
      <c r="C19" s="59">
        <f>SUM(C13:C18)</f>
        <v>35950520</v>
      </c>
      <c r="D19" s="58">
        <f>SUM(D13:D18)</f>
        <v>0</v>
      </c>
      <c r="E19" s="58">
        <f>SUM(E13:E18)</f>
        <v>0</v>
      </c>
      <c r="F19" s="58">
        <f t="shared" si="0"/>
        <v>35950520</v>
      </c>
      <c r="G19" s="59">
        <f>SUM(G13+G18)</f>
        <v>59326066</v>
      </c>
      <c r="I19" s="65"/>
    </row>
    <row r="20" spans="1:9" ht="15" customHeight="1">
      <c r="A20" s="4" t="s">
        <v>117</v>
      </c>
      <c r="B20" s="5" t="s">
        <v>405</v>
      </c>
      <c r="C20" s="58"/>
      <c r="D20" s="58"/>
      <c r="E20" s="58"/>
      <c r="F20" s="58">
        <f t="shared" si="0"/>
        <v>0</v>
      </c>
      <c r="G20" s="64">
        <f t="shared" si="0"/>
        <v>0</v>
      </c>
      <c r="I20" s="65"/>
    </row>
    <row r="21" spans="1:9" ht="15" customHeight="1">
      <c r="A21" s="4" t="s">
        <v>118</v>
      </c>
      <c r="B21" s="5" t="s">
        <v>406</v>
      </c>
      <c r="C21" s="58"/>
      <c r="D21" s="58"/>
      <c r="E21" s="58"/>
      <c r="F21" s="58">
        <f t="shared" si="0"/>
        <v>0</v>
      </c>
      <c r="G21" s="64">
        <f t="shared" si="0"/>
        <v>0</v>
      </c>
      <c r="I21" s="65"/>
    </row>
    <row r="22" spans="1:9" ht="15" customHeight="1">
      <c r="A22" s="6" t="s">
        <v>151</v>
      </c>
      <c r="B22" s="7" t="s">
        <v>407</v>
      </c>
      <c r="C22" s="58">
        <f>SUM(C20:C21)</f>
        <v>0</v>
      </c>
      <c r="D22" s="58"/>
      <c r="E22" s="58"/>
      <c r="F22" s="58">
        <f t="shared" si="0"/>
        <v>0</v>
      </c>
      <c r="G22" s="64">
        <f t="shared" si="0"/>
        <v>0</v>
      </c>
      <c r="I22" s="65"/>
    </row>
    <row r="23" spans="1:9" ht="15" customHeight="1">
      <c r="A23" s="4" t="s">
        <v>119</v>
      </c>
      <c r="B23" s="5" t="s">
        <v>408</v>
      </c>
      <c r="C23" s="58"/>
      <c r="D23" s="58"/>
      <c r="E23" s="58"/>
      <c r="F23" s="58">
        <f t="shared" si="0"/>
        <v>0</v>
      </c>
      <c r="G23" s="64">
        <f t="shared" si="0"/>
        <v>0</v>
      </c>
      <c r="I23" s="65"/>
    </row>
    <row r="24" spans="1:9" ht="15" customHeight="1">
      <c r="A24" s="4" t="s">
        <v>120</v>
      </c>
      <c r="B24" s="5" t="s">
        <v>409</v>
      </c>
      <c r="C24" s="58"/>
      <c r="D24" s="58"/>
      <c r="E24" s="58"/>
      <c r="F24" s="58">
        <f t="shared" si="0"/>
        <v>0</v>
      </c>
      <c r="G24" s="64">
        <f t="shared" si="0"/>
        <v>0</v>
      </c>
      <c r="I24" s="65"/>
    </row>
    <row r="25" spans="1:9" ht="15" customHeight="1">
      <c r="A25" s="4" t="s">
        <v>121</v>
      </c>
      <c r="B25" s="5" t="s">
        <v>410</v>
      </c>
      <c r="C25" s="58">
        <v>37400000</v>
      </c>
      <c r="D25" s="58"/>
      <c r="E25" s="58"/>
      <c r="F25" s="58">
        <f t="shared" si="0"/>
        <v>37400000</v>
      </c>
      <c r="G25" s="64">
        <f t="shared" si="0"/>
        <v>37400000</v>
      </c>
      <c r="I25" s="65"/>
    </row>
    <row r="26" spans="1:9" ht="15" customHeight="1">
      <c r="A26" s="4" t="s">
        <v>122</v>
      </c>
      <c r="B26" s="5" t="s">
        <v>411</v>
      </c>
      <c r="C26" s="58">
        <v>8000000</v>
      </c>
      <c r="D26" s="58"/>
      <c r="E26" s="58"/>
      <c r="F26" s="58">
        <f t="shared" si="0"/>
        <v>8000000</v>
      </c>
      <c r="G26" s="64">
        <f t="shared" si="0"/>
        <v>8000000</v>
      </c>
      <c r="I26" s="65"/>
    </row>
    <row r="27" spans="1:9" ht="15" customHeight="1">
      <c r="A27" s="4" t="s">
        <v>123</v>
      </c>
      <c r="B27" s="5" t="s">
        <v>412</v>
      </c>
      <c r="C27" s="58"/>
      <c r="D27" s="58"/>
      <c r="E27" s="58"/>
      <c r="F27" s="58">
        <f t="shared" si="0"/>
        <v>0</v>
      </c>
      <c r="G27" s="64">
        <f t="shared" si="0"/>
        <v>0</v>
      </c>
      <c r="I27" s="65"/>
    </row>
    <row r="28" spans="1:9" ht="15" customHeight="1">
      <c r="A28" s="4" t="s">
        <v>413</v>
      </c>
      <c r="B28" s="5" t="s">
        <v>414</v>
      </c>
      <c r="C28" s="58"/>
      <c r="D28" s="58"/>
      <c r="E28" s="58"/>
      <c r="F28" s="58">
        <f t="shared" si="0"/>
        <v>0</v>
      </c>
      <c r="G28" s="64">
        <f t="shared" si="0"/>
        <v>0</v>
      </c>
      <c r="I28" s="65"/>
    </row>
    <row r="29" spans="1:9" ht="15" customHeight="1">
      <c r="A29" s="4" t="s">
        <v>124</v>
      </c>
      <c r="B29" s="5" t="s">
        <v>415</v>
      </c>
      <c r="C29" s="58">
        <v>2400000</v>
      </c>
      <c r="D29" s="58"/>
      <c r="E29" s="58"/>
      <c r="F29" s="58">
        <f t="shared" si="0"/>
        <v>2400000</v>
      </c>
      <c r="G29" s="64">
        <f t="shared" si="0"/>
        <v>2400000</v>
      </c>
      <c r="I29" s="65"/>
    </row>
    <row r="30" spans="1:9" ht="15" customHeight="1">
      <c r="A30" s="4" t="s">
        <v>125</v>
      </c>
      <c r="B30" s="5" t="s">
        <v>416</v>
      </c>
      <c r="C30" s="58">
        <v>2100000</v>
      </c>
      <c r="D30" s="58"/>
      <c r="E30" s="58"/>
      <c r="F30" s="58">
        <f t="shared" si="0"/>
        <v>2100000</v>
      </c>
      <c r="G30" s="64">
        <f t="shared" si="0"/>
        <v>2100000</v>
      </c>
      <c r="I30" s="65"/>
    </row>
    <row r="31" spans="1:9" ht="15" customHeight="1">
      <c r="A31" s="6" t="s">
        <v>152</v>
      </c>
      <c r="B31" s="7" t="s">
        <v>417</v>
      </c>
      <c r="C31" s="58">
        <f>SUM(C26:C30)</f>
        <v>12500000</v>
      </c>
      <c r="D31" s="58"/>
      <c r="E31" s="58"/>
      <c r="F31" s="58">
        <f t="shared" si="0"/>
        <v>12500000</v>
      </c>
      <c r="G31" s="64">
        <f t="shared" si="0"/>
        <v>12500000</v>
      </c>
      <c r="I31" s="65"/>
    </row>
    <row r="32" spans="1:9" ht="15" customHeight="1">
      <c r="A32" s="4" t="s">
        <v>126</v>
      </c>
      <c r="B32" s="5" t="s">
        <v>418</v>
      </c>
      <c r="C32" s="58">
        <v>30000</v>
      </c>
      <c r="D32" s="58"/>
      <c r="E32" s="58"/>
      <c r="F32" s="58">
        <f t="shared" si="0"/>
        <v>30000</v>
      </c>
      <c r="G32" s="64">
        <f t="shared" si="0"/>
        <v>30000</v>
      </c>
      <c r="I32" s="65"/>
    </row>
    <row r="33" spans="1:9" ht="15" customHeight="1">
      <c r="A33" s="35" t="s">
        <v>153</v>
      </c>
      <c r="B33" s="43" t="s">
        <v>419</v>
      </c>
      <c r="C33" s="59">
        <f>SUM(C22+C23+C24+C25+C31+C32)</f>
        <v>49930000</v>
      </c>
      <c r="D33" s="58">
        <f>SUM(D22+D23+D24+D25+D31+D32)</f>
        <v>0</v>
      </c>
      <c r="E33" s="58">
        <f>SUM(E22+E23+E24+E25+E31+E32)</f>
        <v>0</v>
      </c>
      <c r="F33" s="58">
        <f t="shared" si="0"/>
        <v>49930000</v>
      </c>
      <c r="G33" s="64">
        <f t="shared" si="0"/>
        <v>49930000</v>
      </c>
      <c r="I33" s="65"/>
    </row>
    <row r="34" spans="1:9" ht="15" customHeight="1">
      <c r="A34" s="11" t="s">
        <v>420</v>
      </c>
      <c r="B34" s="5" t="s">
        <v>421</v>
      </c>
      <c r="C34" s="58"/>
      <c r="D34" s="58"/>
      <c r="E34" s="58"/>
      <c r="F34" s="58">
        <f t="shared" si="0"/>
        <v>0</v>
      </c>
      <c r="G34" s="64">
        <f t="shared" si="0"/>
        <v>0</v>
      </c>
      <c r="I34" s="65"/>
    </row>
    <row r="35" spans="1:9" ht="15" customHeight="1">
      <c r="A35" s="11" t="s">
        <v>127</v>
      </c>
      <c r="B35" s="5" t="s">
        <v>422</v>
      </c>
      <c r="C35" s="58">
        <v>0</v>
      </c>
      <c r="D35" s="58">
        <v>24000000</v>
      </c>
      <c r="E35" s="58"/>
      <c r="F35" s="58">
        <f t="shared" si="0"/>
        <v>24000000</v>
      </c>
      <c r="G35" s="59">
        <v>30500000</v>
      </c>
      <c r="I35" s="65"/>
    </row>
    <row r="36" spans="1:9" ht="15" customHeight="1">
      <c r="A36" s="11" t="s">
        <v>128</v>
      </c>
      <c r="B36" s="5" t="s">
        <v>423</v>
      </c>
      <c r="C36" s="58">
        <v>0</v>
      </c>
      <c r="D36" s="58">
        <v>1500000</v>
      </c>
      <c r="E36" s="58"/>
      <c r="F36" s="58">
        <f t="shared" si="0"/>
        <v>1500000</v>
      </c>
      <c r="G36" s="64">
        <v>1500000</v>
      </c>
      <c r="I36" s="65"/>
    </row>
    <row r="37" spans="1:9" ht="15" customHeight="1">
      <c r="A37" s="11" t="s">
        <v>129</v>
      </c>
      <c r="B37" s="5" t="s">
        <v>424</v>
      </c>
      <c r="C37" s="58">
        <v>12020075</v>
      </c>
      <c r="D37" s="58"/>
      <c r="E37" s="58"/>
      <c r="F37" s="58">
        <f t="shared" si="0"/>
        <v>12020075</v>
      </c>
      <c r="G37" s="64">
        <f t="shared" si="0"/>
        <v>12020075</v>
      </c>
      <c r="I37" s="65"/>
    </row>
    <row r="38" spans="1:9" ht="15" customHeight="1">
      <c r="A38" s="11" t="s">
        <v>425</v>
      </c>
      <c r="B38" s="5" t="s">
        <v>426</v>
      </c>
      <c r="C38" s="58"/>
      <c r="D38" s="58"/>
      <c r="E38" s="58"/>
      <c r="F38" s="58">
        <f t="shared" si="0"/>
        <v>0</v>
      </c>
      <c r="G38" s="64">
        <f t="shared" si="0"/>
        <v>0</v>
      </c>
      <c r="I38" s="65"/>
    </row>
    <row r="39" spans="1:9" ht="15" customHeight="1">
      <c r="A39" s="11" t="s">
        <v>427</v>
      </c>
      <c r="B39" s="5" t="s">
        <v>428</v>
      </c>
      <c r="C39" s="58">
        <v>0</v>
      </c>
      <c r="D39" s="58">
        <v>6750000</v>
      </c>
      <c r="E39" s="58"/>
      <c r="F39" s="58">
        <f t="shared" si="0"/>
        <v>6750000</v>
      </c>
      <c r="G39" s="59">
        <v>8500000</v>
      </c>
      <c r="I39" s="65"/>
    </row>
    <row r="40" spans="1:9" ht="15" customHeight="1">
      <c r="A40" s="11" t="s">
        <v>429</v>
      </c>
      <c r="B40" s="5" t="s">
        <v>430</v>
      </c>
      <c r="C40" s="58"/>
      <c r="D40" s="58"/>
      <c r="E40" s="58"/>
      <c r="F40" s="58">
        <f t="shared" si="0"/>
        <v>0</v>
      </c>
      <c r="G40" s="64">
        <f t="shared" si="0"/>
        <v>0</v>
      </c>
      <c r="I40" s="65"/>
    </row>
    <row r="41" spans="1:9" ht="15" customHeight="1">
      <c r="A41" s="11" t="s">
        <v>130</v>
      </c>
      <c r="B41" s="5" t="s">
        <v>431</v>
      </c>
      <c r="C41" s="58">
        <v>2750000</v>
      </c>
      <c r="D41" s="58"/>
      <c r="E41" s="58"/>
      <c r="F41" s="58">
        <f t="shared" si="0"/>
        <v>2750000</v>
      </c>
      <c r="G41" s="64">
        <f t="shared" si="0"/>
        <v>2750000</v>
      </c>
      <c r="I41" s="65"/>
    </row>
    <row r="42" spans="1:9" ht="15" customHeight="1">
      <c r="A42" s="11" t="s">
        <v>131</v>
      </c>
      <c r="B42" s="5" t="s">
        <v>432</v>
      </c>
      <c r="C42" s="58"/>
      <c r="D42" s="58"/>
      <c r="E42" s="58"/>
      <c r="F42" s="58">
        <f t="shared" si="0"/>
        <v>0</v>
      </c>
      <c r="G42" s="64">
        <f t="shared" si="0"/>
        <v>0</v>
      </c>
      <c r="I42" s="65"/>
    </row>
    <row r="43" spans="1:9" ht="15" customHeight="1">
      <c r="A43" s="11" t="s">
        <v>132</v>
      </c>
      <c r="B43" s="5" t="s">
        <v>464</v>
      </c>
      <c r="C43" s="58">
        <v>760000</v>
      </c>
      <c r="D43" s="58"/>
      <c r="E43" s="58"/>
      <c r="F43" s="58">
        <f t="shared" si="0"/>
        <v>760000</v>
      </c>
      <c r="G43" s="59">
        <v>8800000</v>
      </c>
      <c r="I43" s="65"/>
    </row>
    <row r="44" spans="1:9" ht="15" customHeight="1">
      <c r="A44" s="42" t="s">
        <v>154</v>
      </c>
      <c r="B44" s="43" t="s">
        <v>0</v>
      </c>
      <c r="C44" s="58">
        <f>SUM(C34:C43)</f>
        <v>15530075</v>
      </c>
      <c r="D44" s="58">
        <f>SUM(D34:D43)</f>
        <v>32250000</v>
      </c>
      <c r="E44" s="58">
        <f>SUM(E34:E43)</f>
        <v>0</v>
      </c>
      <c r="F44" s="58">
        <f t="shared" si="0"/>
        <v>47780075</v>
      </c>
      <c r="G44" s="64">
        <f>SUM(G34:G43)</f>
        <v>64070075</v>
      </c>
      <c r="I44" s="65"/>
    </row>
    <row r="45" spans="1:9" ht="15" customHeight="1">
      <c r="A45" s="11" t="s">
        <v>9</v>
      </c>
      <c r="B45" s="5" t="s">
        <v>10</v>
      </c>
      <c r="C45" s="58"/>
      <c r="D45" s="58"/>
      <c r="E45" s="58"/>
      <c r="F45" s="58">
        <f t="shared" si="0"/>
        <v>0</v>
      </c>
      <c r="G45" s="64">
        <f t="shared" si="0"/>
        <v>0</v>
      </c>
      <c r="I45" s="65"/>
    </row>
    <row r="46" spans="1:9" ht="15" customHeight="1">
      <c r="A46" s="4" t="s">
        <v>136</v>
      </c>
      <c r="B46" s="5" t="s">
        <v>11</v>
      </c>
      <c r="C46" s="58"/>
      <c r="D46" s="58"/>
      <c r="E46" s="58"/>
      <c r="F46" s="58">
        <f t="shared" si="0"/>
        <v>0</v>
      </c>
      <c r="G46" s="64">
        <f t="shared" si="0"/>
        <v>0</v>
      </c>
      <c r="I46" s="65"/>
    </row>
    <row r="47" spans="1:9" ht="15" customHeight="1">
      <c r="A47" s="11" t="s">
        <v>137</v>
      </c>
      <c r="B47" s="5" t="s">
        <v>12</v>
      </c>
      <c r="C47" s="58">
        <v>0</v>
      </c>
      <c r="D47" s="58"/>
      <c r="E47" s="58"/>
      <c r="F47" s="58">
        <f t="shared" si="0"/>
        <v>0</v>
      </c>
      <c r="G47" s="64">
        <f t="shared" si="0"/>
        <v>0</v>
      </c>
      <c r="I47" s="65"/>
    </row>
    <row r="48" spans="1:9" ht="15" customHeight="1">
      <c r="A48" s="35" t="s">
        <v>156</v>
      </c>
      <c r="B48" s="43" t="s">
        <v>13</v>
      </c>
      <c r="C48" s="58">
        <f>SUM(C45:C47)</f>
        <v>0</v>
      </c>
      <c r="D48" s="58">
        <f>SUM(D45:D47)</f>
        <v>0</v>
      </c>
      <c r="E48" s="58">
        <f>SUM(E45:E47)</f>
        <v>0</v>
      </c>
      <c r="F48" s="58">
        <f t="shared" si="0"/>
        <v>0</v>
      </c>
      <c r="G48" s="64">
        <f t="shared" si="0"/>
        <v>0</v>
      </c>
      <c r="I48" s="65"/>
    </row>
    <row r="49" spans="1:9" ht="15" customHeight="1">
      <c r="A49" s="46" t="s">
        <v>182</v>
      </c>
      <c r="B49" s="47"/>
      <c r="C49" s="58">
        <f>SUM(C19+C33+C44+C48)</f>
        <v>101410595</v>
      </c>
      <c r="D49" s="58">
        <f>SUM(D19+D33+D44+D48)</f>
        <v>32250000</v>
      </c>
      <c r="E49" s="58">
        <f>SUM(E19+E33+E44+E48)</f>
        <v>0</v>
      </c>
      <c r="F49" s="58">
        <f>SUM(C49:E49)</f>
        <v>133660595</v>
      </c>
      <c r="G49" s="64">
        <f>SUM(G19+G33+G44)</f>
        <v>173326141</v>
      </c>
      <c r="I49" s="65"/>
    </row>
    <row r="50" spans="1:9" ht="15" customHeight="1">
      <c r="A50" s="4" t="s">
        <v>397</v>
      </c>
      <c r="B50" s="5" t="s">
        <v>398</v>
      </c>
      <c r="C50" s="58"/>
      <c r="D50" s="58"/>
      <c r="E50" s="58"/>
      <c r="F50" s="58">
        <f t="shared" si="0"/>
        <v>0</v>
      </c>
      <c r="G50" s="64">
        <f t="shared" si="0"/>
        <v>0</v>
      </c>
      <c r="I50" s="65"/>
    </row>
    <row r="51" spans="1:9" ht="15" customHeight="1">
      <c r="A51" s="4" t="s">
        <v>399</v>
      </c>
      <c r="B51" s="5" t="s">
        <v>400</v>
      </c>
      <c r="C51" s="58"/>
      <c r="D51" s="58"/>
      <c r="E51" s="58"/>
      <c r="F51" s="58">
        <f t="shared" si="0"/>
        <v>0</v>
      </c>
      <c r="G51" s="64">
        <f t="shared" si="0"/>
        <v>0</v>
      </c>
      <c r="I51" s="65"/>
    </row>
    <row r="52" spans="1:9" ht="15" customHeight="1">
      <c r="A52" s="4" t="s">
        <v>114</v>
      </c>
      <c r="B52" s="5" t="s">
        <v>401</v>
      </c>
      <c r="C52" s="58"/>
      <c r="D52" s="58"/>
      <c r="E52" s="58"/>
      <c r="F52" s="58">
        <f t="shared" si="0"/>
        <v>0</v>
      </c>
      <c r="G52" s="64">
        <f t="shared" si="0"/>
        <v>0</v>
      </c>
      <c r="I52" s="65"/>
    </row>
    <row r="53" spans="1:9" ht="15" customHeight="1">
      <c r="A53" s="4" t="s">
        <v>115</v>
      </c>
      <c r="B53" s="5" t="s">
        <v>402</v>
      </c>
      <c r="C53" s="58"/>
      <c r="D53" s="58"/>
      <c r="E53" s="58"/>
      <c r="F53" s="58">
        <f t="shared" si="0"/>
        <v>0</v>
      </c>
      <c r="G53" s="64">
        <f t="shared" si="0"/>
        <v>0</v>
      </c>
      <c r="I53" s="65"/>
    </row>
    <row r="54" spans="1:9" ht="15" customHeight="1">
      <c r="A54" s="4" t="s">
        <v>116</v>
      </c>
      <c r="B54" s="5" t="s">
        <v>403</v>
      </c>
      <c r="C54" s="58"/>
      <c r="D54" s="58"/>
      <c r="E54" s="58"/>
      <c r="F54" s="58">
        <f t="shared" si="0"/>
        <v>0</v>
      </c>
      <c r="G54" s="59">
        <v>320006880</v>
      </c>
      <c r="I54" s="65"/>
    </row>
    <row r="55" spans="1:9" ht="15" customHeight="1">
      <c r="A55" s="35" t="s">
        <v>150</v>
      </c>
      <c r="B55" s="43" t="s">
        <v>404</v>
      </c>
      <c r="C55" s="58">
        <f>SUM(C50:C54)</f>
        <v>0</v>
      </c>
      <c r="D55" s="58">
        <f>SUM(D50:D54)</f>
        <v>0</v>
      </c>
      <c r="E55" s="58">
        <f>SUM(E50:E54)</f>
        <v>0</v>
      </c>
      <c r="F55" s="58">
        <f t="shared" si="0"/>
        <v>0</v>
      </c>
      <c r="G55" s="59">
        <f>SUM(G50:G54)</f>
        <v>320006880</v>
      </c>
      <c r="I55" s="65"/>
    </row>
    <row r="56" spans="1:9" ht="15" customHeight="1">
      <c r="A56" s="11" t="s">
        <v>133</v>
      </c>
      <c r="B56" s="5" t="s">
        <v>1</v>
      </c>
      <c r="C56" s="58"/>
      <c r="D56" s="58"/>
      <c r="E56" s="58"/>
      <c r="F56" s="58">
        <f t="shared" si="0"/>
        <v>0</v>
      </c>
      <c r="G56" s="64">
        <f t="shared" si="0"/>
        <v>0</v>
      </c>
      <c r="I56" s="65"/>
    </row>
    <row r="57" spans="1:9" ht="15" customHeight="1">
      <c r="A57" s="11" t="s">
        <v>134</v>
      </c>
      <c r="B57" s="5" t="s">
        <v>2</v>
      </c>
      <c r="C57" s="58"/>
      <c r="D57" s="58">
        <v>9025000</v>
      </c>
      <c r="E57" s="58"/>
      <c r="F57" s="58">
        <f t="shared" si="0"/>
        <v>9025000</v>
      </c>
      <c r="G57" s="64">
        <v>8999473</v>
      </c>
      <c r="I57" s="65"/>
    </row>
    <row r="58" spans="1:9" ht="15" customHeight="1">
      <c r="A58" s="11" t="s">
        <v>3</v>
      </c>
      <c r="B58" s="5" t="s">
        <v>4</v>
      </c>
      <c r="C58" s="58"/>
      <c r="D58" s="58"/>
      <c r="E58" s="58"/>
      <c r="F58" s="58">
        <f t="shared" si="0"/>
        <v>0</v>
      </c>
      <c r="G58" s="64">
        <f t="shared" si="0"/>
        <v>0</v>
      </c>
      <c r="I58" s="65"/>
    </row>
    <row r="59" spans="1:9" ht="15" customHeight="1">
      <c r="A59" s="11" t="s">
        <v>135</v>
      </c>
      <c r="B59" s="5" t="s">
        <v>5</v>
      </c>
      <c r="C59" s="58"/>
      <c r="D59" s="58"/>
      <c r="E59" s="58"/>
      <c r="F59" s="58">
        <f t="shared" si="0"/>
        <v>0</v>
      </c>
      <c r="G59" s="64">
        <f t="shared" si="0"/>
        <v>0</v>
      </c>
      <c r="I59" s="65"/>
    </row>
    <row r="60" spans="1:9" ht="15" customHeight="1">
      <c r="A60" s="11" t="s">
        <v>6</v>
      </c>
      <c r="B60" s="5" t="s">
        <v>7</v>
      </c>
      <c r="C60" s="58"/>
      <c r="D60" s="58"/>
      <c r="E60" s="58"/>
      <c r="F60" s="58">
        <f t="shared" si="0"/>
        <v>0</v>
      </c>
      <c r="G60" s="64">
        <f t="shared" si="0"/>
        <v>0</v>
      </c>
      <c r="I60" s="65"/>
    </row>
    <row r="61" spans="1:9" ht="15" customHeight="1">
      <c r="A61" s="35" t="s">
        <v>155</v>
      </c>
      <c r="B61" s="43" t="s">
        <v>8</v>
      </c>
      <c r="C61" s="58">
        <f>SUM(C56:C60)</f>
        <v>0</v>
      </c>
      <c r="D61" s="58">
        <f>SUM(D56:D60)</f>
        <v>9025000</v>
      </c>
      <c r="E61" s="58">
        <f>SUM(E56:E60)</f>
        <v>0</v>
      </c>
      <c r="F61" s="58">
        <f t="shared" si="0"/>
        <v>9025000</v>
      </c>
      <c r="G61" s="64">
        <v>8999473</v>
      </c>
      <c r="I61" s="65"/>
    </row>
    <row r="62" spans="1:9" ht="15" customHeight="1">
      <c r="A62" s="11" t="s">
        <v>14</v>
      </c>
      <c r="B62" s="5" t="s">
        <v>15</v>
      </c>
      <c r="C62" s="58"/>
      <c r="D62" s="58"/>
      <c r="E62" s="58"/>
      <c r="F62" s="58">
        <f t="shared" si="0"/>
        <v>0</v>
      </c>
      <c r="G62" s="64">
        <f t="shared" si="0"/>
        <v>0</v>
      </c>
      <c r="I62" s="65"/>
    </row>
    <row r="63" spans="1:9" ht="15" customHeight="1">
      <c r="A63" s="4" t="s">
        <v>138</v>
      </c>
      <c r="B63" s="5" t="s">
        <v>16</v>
      </c>
      <c r="C63" s="58"/>
      <c r="D63" s="58">
        <v>300000</v>
      </c>
      <c r="E63" s="58"/>
      <c r="F63" s="58">
        <f t="shared" si="0"/>
        <v>300000</v>
      </c>
      <c r="G63" s="64">
        <v>300000</v>
      </c>
      <c r="I63" s="65"/>
    </row>
    <row r="64" spans="1:9" ht="15" customHeight="1">
      <c r="A64" s="11" t="s">
        <v>139</v>
      </c>
      <c r="B64" s="5" t="s">
        <v>465</v>
      </c>
      <c r="C64" s="58">
        <v>150000</v>
      </c>
      <c r="D64" s="58">
        <v>500000</v>
      </c>
      <c r="E64" s="58"/>
      <c r="F64" s="58">
        <f t="shared" si="0"/>
        <v>650000</v>
      </c>
      <c r="G64" s="59">
        <v>31463896</v>
      </c>
      <c r="I64" s="65"/>
    </row>
    <row r="65" spans="1:9" ht="15" customHeight="1">
      <c r="A65" s="35" t="s">
        <v>158</v>
      </c>
      <c r="B65" s="43" t="s">
        <v>17</v>
      </c>
      <c r="C65" s="58">
        <f>SUM(C62:C64)</f>
        <v>150000</v>
      </c>
      <c r="D65" s="58">
        <f>SUM(D62:D64)</f>
        <v>800000</v>
      </c>
      <c r="E65" s="58">
        <f>SUM(E62:E64)</f>
        <v>0</v>
      </c>
      <c r="F65" s="58">
        <f t="shared" si="0"/>
        <v>950000</v>
      </c>
      <c r="G65" s="64">
        <f>SUM(G62:G64)</f>
        <v>31763896</v>
      </c>
      <c r="I65" s="65"/>
    </row>
    <row r="66" spans="1:9" ht="15" customHeight="1">
      <c r="A66" s="46" t="s">
        <v>183</v>
      </c>
      <c r="B66" s="47"/>
      <c r="C66" s="58">
        <f>SUM(C65,C61,C55)</f>
        <v>150000</v>
      </c>
      <c r="D66" s="58">
        <f>SUM(D65,D61,D55)</f>
        <v>9825000</v>
      </c>
      <c r="E66" s="58">
        <f>SUM(E65,E61,E55)</f>
        <v>0</v>
      </c>
      <c r="F66" s="58">
        <f t="shared" si="0"/>
        <v>9975000</v>
      </c>
      <c r="G66" s="59">
        <f>SUM(G55+G61+G65)</f>
        <v>360770249</v>
      </c>
      <c r="I66" s="65"/>
    </row>
    <row r="67" spans="1:9" ht="15.75">
      <c r="A67" s="40" t="s">
        <v>157</v>
      </c>
      <c r="B67" s="31" t="s">
        <v>18</v>
      </c>
      <c r="C67" s="58">
        <f>SUM(C49+C66)</f>
        <v>101560595</v>
      </c>
      <c r="D67" s="58">
        <f>SUM(D49+D66)</f>
        <v>42075000</v>
      </c>
      <c r="E67" s="58">
        <f>SUM(E49+E66)</f>
        <v>0</v>
      </c>
      <c r="F67" s="58">
        <f>SUM(C67:E67)</f>
        <v>143635595</v>
      </c>
      <c r="G67" s="64">
        <f>SUM(G49+G66)</f>
        <v>534096390</v>
      </c>
      <c r="I67" s="65"/>
    </row>
    <row r="68" spans="1:9" ht="15.75">
      <c r="A68" s="52" t="s">
        <v>184</v>
      </c>
      <c r="B68" s="51"/>
      <c r="C68" s="58"/>
      <c r="D68" s="58"/>
      <c r="E68" s="58"/>
      <c r="F68" s="58">
        <f t="shared" si="0"/>
        <v>0</v>
      </c>
      <c r="G68" s="64">
        <f t="shared" si="0"/>
        <v>0</v>
      </c>
      <c r="I68" s="65"/>
    </row>
    <row r="69" spans="1:9" ht="15.75">
      <c r="A69" s="52" t="s">
        <v>185</v>
      </c>
      <c r="B69" s="51"/>
      <c r="C69" s="58"/>
      <c r="D69" s="58"/>
      <c r="E69" s="58"/>
      <c r="F69" s="58">
        <f t="shared" si="0"/>
        <v>0</v>
      </c>
      <c r="G69" s="64">
        <f t="shared" si="0"/>
        <v>0</v>
      </c>
      <c r="I69" s="65"/>
    </row>
    <row r="70" spans="1:9" ht="15">
      <c r="A70" s="33" t="s">
        <v>140</v>
      </c>
      <c r="B70" s="4" t="s">
        <v>19</v>
      </c>
      <c r="C70" s="58"/>
      <c r="D70" s="58"/>
      <c r="E70" s="58"/>
      <c r="F70" s="58">
        <f t="shared" si="0"/>
        <v>0</v>
      </c>
      <c r="G70" s="64">
        <f t="shared" si="0"/>
        <v>0</v>
      </c>
      <c r="I70" s="65"/>
    </row>
    <row r="71" spans="1:9" ht="15">
      <c r="A71" s="11" t="s">
        <v>20</v>
      </c>
      <c r="B71" s="4" t="s">
        <v>21</v>
      </c>
      <c r="C71" s="58"/>
      <c r="D71" s="58"/>
      <c r="E71" s="58"/>
      <c r="F71" s="58">
        <f t="shared" si="0"/>
        <v>0</v>
      </c>
      <c r="G71" s="64">
        <f t="shared" si="0"/>
        <v>0</v>
      </c>
      <c r="I71" s="65"/>
    </row>
    <row r="72" spans="1:9" ht="15">
      <c r="A72" s="33" t="s">
        <v>141</v>
      </c>
      <c r="B72" s="4" t="s">
        <v>22</v>
      </c>
      <c r="C72" s="58"/>
      <c r="D72" s="58"/>
      <c r="E72" s="58"/>
      <c r="F72" s="58">
        <f aca="true" t="shared" si="1" ref="F72:G96">SUM(C72:E72)</f>
        <v>0</v>
      </c>
      <c r="G72" s="64">
        <f t="shared" si="1"/>
        <v>0</v>
      </c>
      <c r="I72" s="65"/>
    </row>
    <row r="73" spans="1:9" ht="15">
      <c r="A73" s="13" t="s">
        <v>159</v>
      </c>
      <c r="B73" s="6" t="s">
        <v>23</v>
      </c>
      <c r="C73" s="58"/>
      <c r="D73" s="58"/>
      <c r="E73" s="58"/>
      <c r="F73" s="58">
        <f t="shared" si="1"/>
        <v>0</v>
      </c>
      <c r="G73" s="64">
        <f t="shared" si="1"/>
        <v>0</v>
      </c>
      <c r="I73" s="65"/>
    </row>
    <row r="74" spans="1:9" ht="15">
      <c r="A74" s="11" t="s">
        <v>142</v>
      </c>
      <c r="B74" s="4" t="s">
        <v>24</v>
      </c>
      <c r="C74" s="58"/>
      <c r="D74" s="58"/>
      <c r="E74" s="58"/>
      <c r="F74" s="58">
        <f t="shared" si="1"/>
        <v>0</v>
      </c>
      <c r="G74" s="64">
        <f t="shared" si="1"/>
        <v>0</v>
      </c>
      <c r="I74" s="65"/>
    </row>
    <row r="75" spans="1:9" ht="15">
      <c r="A75" s="33" t="s">
        <v>25</v>
      </c>
      <c r="B75" s="4" t="s">
        <v>26</v>
      </c>
      <c r="C75" s="58"/>
      <c r="D75" s="58"/>
      <c r="E75" s="58"/>
      <c r="F75" s="58">
        <f t="shared" si="1"/>
        <v>0</v>
      </c>
      <c r="G75" s="64">
        <f t="shared" si="1"/>
        <v>0</v>
      </c>
      <c r="I75" s="65"/>
    </row>
    <row r="76" spans="1:9" ht="15">
      <c r="A76" s="11" t="s">
        <v>143</v>
      </c>
      <c r="B76" s="4" t="s">
        <v>27</v>
      </c>
      <c r="C76" s="58"/>
      <c r="D76" s="58"/>
      <c r="E76" s="58"/>
      <c r="F76" s="58">
        <f t="shared" si="1"/>
        <v>0</v>
      </c>
      <c r="G76" s="64">
        <f t="shared" si="1"/>
        <v>0</v>
      </c>
      <c r="I76" s="65"/>
    </row>
    <row r="77" spans="1:9" ht="15">
      <c r="A77" s="33" t="s">
        <v>28</v>
      </c>
      <c r="B77" s="4" t="s">
        <v>29</v>
      </c>
      <c r="C77" s="58"/>
      <c r="D77" s="58"/>
      <c r="E77" s="58"/>
      <c r="F77" s="58">
        <f t="shared" si="1"/>
        <v>0</v>
      </c>
      <c r="G77" s="64">
        <f t="shared" si="1"/>
        <v>0</v>
      </c>
      <c r="I77" s="65"/>
    </row>
    <row r="78" spans="1:9" ht="15">
      <c r="A78" s="12" t="s">
        <v>160</v>
      </c>
      <c r="B78" s="6" t="s">
        <v>30</v>
      </c>
      <c r="C78" s="58"/>
      <c r="D78" s="58"/>
      <c r="E78" s="58"/>
      <c r="F78" s="58">
        <f t="shared" si="1"/>
        <v>0</v>
      </c>
      <c r="G78" s="64">
        <f t="shared" si="1"/>
        <v>0</v>
      </c>
      <c r="I78" s="65"/>
    </row>
    <row r="79" spans="1:9" ht="15">
      <c r="A79" s="4" t="s">
        <v>170</v>
      </c>
      <c r="B79" s="4" t="s">
        <v>31</v>
      </c>
      <c r="C79" s="58">
        <v>216444970</v>
      </c>
      <c r="D79" s="58"/>
      <c r="E79" s="58"/>
      <c r="F79" s="58">
        <f t="shared" si="1"/>
        <v>216444970</v>
      </c>
      <c r="G79" s="64">
        <f t="shared" si="1"/>
        <v>216444970</v>
      </c>
      <c r="I79" s="65"/>
    </row>
    <row r="80" spans="1:9" ht="15">
      <c r="A80" s="4" t="s">
        <v>171</v>
      </c>
      <c r="B80" s="4" t="s">
        <v>31</v>
      </c>
      <c r="C80" s="58"/>
      <c r="D80" s="58"/>
      <c r="E80" s="58"/>
      <c r="F80" s="58">
        <f t="shared" si="1"/>
        <v>0</v>
      </c>
      <c r="G80" s="64">
        <f t="shared" si="1"/>
        <v>0</v>
      </c>
      <c r="I80" s="65"/>
    </row>
    <row r="81" spans="1:9" ht="15">
      <c r="A81" s="4" t="s">
        <v>168</v>
      </c>
      <c r="B81" s="4" t="s">
        <v>32</v>
      </c>
      <c r="C81" s="58"/>
      <c r="D81" s="58"/>
      <c r="E81" s="58"/>
      <c r="F81" s="58">
        <f t="shared" si="1"/>
        <v>0</v>
      </c>
      <c r="G81" s="64">
        <f t="shared" si="1"/>
        <v>0</v>
      </c>
      <c r="I81" s="65"/>
    </row>
    <row r="82" spans="1:9" ht="15">
      <c r="A82" s="4" t="s">
        <v>169</v>
      </c>
      <c r="B82" s="4" t="s">
        <v>32</v>
      </c>
      <c r="C82" s="58"/>
      <c r="D82" s="58"/>
      <c r="E82" s="58"/>
      <c r="F82" s="58">
        <f t="shared" si="1"/>
        <v>0</v>
      </c>
      <c r="G82" s="64">
        <f t="shared" si="1"/>
        <v>0</v>
      </c>
      <c r="I82" s="65"/>
    </row>
    <row r="83" spans="1:9" ht="15">
      <c r="A83" s="6" t="s">
        <v>161</v>
      </c>
      <c r="B83" s="6" t="s">
        <v>33</v>
      </c>
      <c r="C83" s="58">
        <f>SUM(C79:C82)</f>
        <v>216444970</v>
      </c>
      <c r="D83" s="58"/>
      <c r="E83" s="58"/>
      <c r="F83" s="58">
        <f t="shared" si="1"/>
        <v>216444970</v>
      </c>
      <c r="G83" s="64">
        <f t="shared" si="1"/>
        <v>216444970</v>
      </c>
      <c r="I83" s="65"/>
    </row>
    <row r="84" spans="1:9" ht="15">
      <c r="A84" s="33" t="s">
        <v>34</v>
      </c>
      <c r="B84" s="4" t="s">
        <v>35</v>
      </c>
      <c r="C84" s="58"/>
      <c r="D84" s="58"/>
      <c r="E84" s="58"/>
      <c r="F84" s="58">
        <f t="shared" si="1"/>
        <v>0</v>
      </c>
      <c r="G84" s="64">
        <f t="shared" si="1"/>
        <v>0</v>
      </c>
      <c r="I84" s="65"/>
    </row>
    <row r="85" spans="1:9" ht="15">
      <c r="A85" s="33" t="s">
        <v>36</v>
      </c>
      <c r="B85" s="4" t="s">
        <v>37</v>
      </c>
      <c r="C85" s="58"/>
      <c r="D85" s="58"/>
      <c r="E85" s="58"/>
      <c r="F85" s="58">
        <f t="shared" si="1"/>
        <v>0</v>
      </c>
      <c r="G85" s="64">
        <f t="shared" si="1"/>
        <v>0</v>
      </c>
      <c r="I85" s="65"/>
    </row>
    <row r="86" spans="1:9" ht="15">
      <c r="A86" s="33" t="s">
        <v>38</v>
      </c>
      <c r="B86" s="4" t="s">
        <v>39</v>
      </c>
      <c r="C86" s="58"/>
      <c r="D86" s="58"/>
      <c r="E86" s="58"/>
      <c r="F86" s="58">
        <f t="shared" si="1"/>
        <v>0</v>
      </c>
      <c r="G86" s="64">
        <f t="shared" si="1"/>
        <v>0</v>
      </c>
      <c r="I86" s="65"/>
    </row>
    <row r="87" spans="1:9" ht="15">
      <c r="A87" s="33" t="s">
        <v>40</v>
      </c>
      <c r="B87" s="4" t="s">
        <v>41</v>
      </c>
      <c r="C87" s="58"/>
      <c r="D87" s="58"/>
      <c r="E87" s="58"/>
      <c r="F87" s="58">
        <f t="shared" si="1"/>
        <v>0</v>
      </c>
      <c r="G87" s="64">
        <f t="shared" si="1"/>
        <v>0</v>
      </c>
      <c r="I87" s="65"/>
    </row>
    <row r="88" spans="1:9" ht="15">
      <c r="A88" s="11" t="s">
        <v>144</v>
      </c>
      <c r="B88" s="4" t="s">
        <v>42</v>
      </c>
      <c r="C88" s="58"/>
      <c r="D88" s="58"/>
      <c r="E88" s="58"/>
      <c r="F88" s="58">
        <f t="shared" si="1"/>
        <v>0</v>
      </c>
      <c r="G88" s="64">
        <f t="shared" si="1"/>
        <v>0</v>
      </c>
      <c r="I88" s="65"/>
    </row>
    <row r="89" spans="1:9" ht="15">
      <c r="A89" s="13" t="s">
        <v>162</v>
      </c>
      <c r="B89" s="6" t="s">
        <v>43</v>
      </c>
      <c r="C89" s="58"/>
      <c r="D89" s="58"/>
      <c r="E89" s="58"/>
      <c r="F89" s="58">
        <f t="shared" si="1"/>
        <v>0</v>
      </c>
      <c r="G89" s="64">
        <f t="shared" si="1"/>
        <v>0</v>
      </c>
      <c r="I89" s="65"/>
    </row>
    <row r="90" spans="1:9" ht="15">
      <c r="A90" s="11" t="s">
        <v>44</v>
      </c>
      <c r="B90" s="4" t="s">
        <v>45</v>
      </c>
      <c r="C90" s="58"/>
      <c r="D90" s="58"/>
      <c r="E90" s="58"/>
      <c r="F90" s="58">
        <f t="shared" si="1"/>
        <v>0</v>
      </c>
      <c r="G90" s="64">
        <f t="shared" si="1"/>
        <v>0</v>
      </c>
      <c r="I90" s="65"/>
    </row>
    <row r="91" spans="1:9" ht="15">
      <c r="A91" s="11" t="s">
        <v>46</v>
      </c>
      <c r="B91" s="4" t="s">
        <v>47</v>
      </c>
      <c r="C91" s="58"/>
      <c r="D91" s="58"/>
      <c r="E91" s="58"/>
      <c r="F91" s="58">
        <f t="shared" si="1"/>
        <v>0</v>
      </c>
      <c r="G91" s="64">
        <f t="shared" si="1"/>
        <v>0</v>
      </c>
      <c r="I91" s="65"/>
    </row>
    <row r="92" spans="1:9" ht="15">
      <c r="A92" s="33" t="s">
        <v>48</v>
      </c>
      <c r="B92" s="4" t="s">
        <v>49</v>
      </c>
      <c r="C92" s="58"/>
      <c r="D92" s="58"/>
      <c r="E92" s="58"/>
      <c r="F92" s="58">
        <f t="shared" si="1"/>
        <v>0</v>
      </c>
      <c r="G92" s="64">
        <f t="shared" si="1"/>
        <v>0</v>
      </c>
      <c r="I92" s="65"/>
    </row>
    <row r="93" spans="1:9" ht="15">
      <c r="A93" s="33" t="s">
        <v>145</v>
      </c>
      <c r="B93" s="4" t="s">
        <v>50</v>
      </c>
      <c r="C93" s="58"/>
      <c r="D93" s="58"/>
      <c r="E93" s="58"/>
      <c r="F93" s="58">
        <f t="shared" si="1"/>
        <v>0</v>
      </c>
      <c r="G93" s="64">
        <f t="shared" si="1"/>
        <v>0</v>
      </c>
      <c r="I93" s="65"/>
    </row>
    <row r="94" spans="1:9" ht="15">
      <c r="A94" s="12" t="s">
        <v>163</v>
      </c>
      <c r="B94" s="6" t="s">
        <v>51</v>
      </c>
      <c r="C94" s="58"/>
      <c r="D94" s="58"/>
      <c r="E94" s="58"/>
      <c r="F94" s="58">
        <f t="shared" si="1"/>
        <v>0</v>
      </c>
      <c r="G94" s="64">
        <f t="shared" si="1"/>
        <v>0</v>
      </c>
      <c r="I94" s="65"/>
    </row>
    <row r="95" spans="1:9" ht="15">
      <c r="A95" s="13" t="s">
        <v>52</v>
      </c>
      <c r="B95" s="6" t="s">
        <v>53</v>
      </c>
      <c r="C95" s="58"/>
      <c r="D95" s="58"/>
      <c r="E95" s="58"/>
      <c r="F95" s="58">
        <f t="shared" si="1"/>
        <v>0</v>
      </c>
      <c r="G95" s="64">
        <f t="shared" si="1"/>
        <v>0</v>
      </c>
      <c r="I95" s="65"/>
    </row>
    <row r="96" spans="1:9" ht="15.75">
      <c r="A96" s="36" t="s">
        <v>164</v>
      </c>
      <c r="B96" s="37" t="s">
        <v>54</v>
      </c>
      <c r="C96" s="58">
        <f>SUM(C73+C78+C83+C89+C94+C95)</f>
        <v>216444970</v>
      </c>
      <c r="D96" s="58"/>
      <c r="E96" s="58"/>
      <c r="F96" s="58">
        <f t="shared" si="1"/>
        <v>216444970</v>
      </c>
      <c r="G96" s="64">
        <f t="shared" si="1"/>
        <v>216444970</v>
      </c>
      <c r="I96" s="65"/>
    </row>
    <row r="97" spans="1:9" ht="15.75">
      <c r="A97" s="38" t="s">
        <v>147</v>
      </c>
      <c r="B97" s="39"/>
      <c r="C97" s="58">
        <f>SUM(C67+C96)</f>
        <v>318005565</v>
      </c>
      <c r="D97" s="58">
        <f>SUM(D67+D96)</f>
        <v>42075000</v>
      </c>
      <c r="E97" s="58">
        <f>SUM(E67+E96)</f>
        <v>0</v>
      </c>
      <c r="F97" s="58">
        <f>SUM(C97:E97)</f>
        <v>360080565</v>
      </c>
      <c r="G97" s="64">
        <f>SUM(G67+G96)</f>
        <v>750541360</v>
      </c>
      <c r="I97" s="65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view="pageBreakPreview" zoomScale="80" zoomScaleSheetLayoutView="80" zoomScalePageLayoutView="0" workbookViewId="0" topLeftCell="A37">
      <selection activeCell="A3" sqref="A3:D3"/>
    </sheetView>
  </sheetViews>
  <sheetFormatPr defaultColWidth="9.140625" defaultRowHeight="15"/>
  <cols>
    <col min="1" max="1" width="64.7109375" style="0" customWidth="1"/>
    <col min="2" max="2" width="9.421875" style="0" customWidth="1"/>
    <col min="3" max="4" width="21.140625" style="83" customWidth="1"/>
    <col min="5" max="5" width="20.8515625" style="83" customWidth="1"/>
  </cols>
  <sheetData>
    <row r="1" spans="1:5" ht="15">
      <c r="A1" s="77" t="s">
        <v>483</v>
      </c>
      <c r="B1" s="77"/>
      <c r="C1" s="77"/>
      <c r="D1" s="77"/>
      <c r="E1" s="77"/>
    </row>
    <row r="2" spans="1:4" ht="21.75" customHeight="1">
      <c r="A2" s="78" t="s">
        <v>446</v>
      </c>
      <c r="B2" s="82"/>
      <c r="C2" s="82"/>
      <c r="D2" s="82"/>
    </row>
    <row r="3" spans="1:4" ht="26.25" customHeight="1">
      <c r="A3" s="81" t="s">
        <v>435</v>
      </c>
      <c r="B3" s="79"/>
      <c r="C3" s="79"/>
      <c r="D3" s="79"/>
    </row>
    <row r="5" spans="1:5" s="115" customFormat="1" ht="75">
      <c r="A5" s="1" t="s">
        <v>205</v>
      </c>
      <c r="B5" s="2" t="s">
        <v>206</v>
      </c>
      <c r="C5" s="99" t="s">
        <v>175</v>
      </c>
      <c r="D5" s="113" t="s">
        <v>176</v>
      </c>
      <c r="E5" s="114" t="s">
        <v>454</v>
      </c>
    </row>
    <row r="6" spans="1:5" ht="15">
      <c r="A6" s="13" t="s">
        <v>307</v>
      </c>
      <c r="B6" s="53" t="s">
        <v>308</v>
      </c>
      <c r="C6" s="106">
        <f>SUM(C7:C8)</f>
        <v>11400000</v>
      </c>
      <c r="D6" s="106">
        <f>SUM(D7:D9)</f>
        <v>11400000</v>
      </c>
      <c r="E6" s="107">
        <f>SUM(E7:E10)</f>
        <v>18900000</v>
      </c>
    </row>
    <row r="7" spans="1:5" ht="15">
      <c r="A7" s="11" t="s">
        <v>445</v>
      </c>
      <c r="B7" s="5"/>
      <c r="C7" s="93">
        <v>1000000</v>
      </c>
      <c r="D7" s="93">
        <v>1000000</v>
      </c>
      <c r="E7" s="93">
        <v>1000000</v>
      </c>
    </row>
    <row r="8" spans="1:5" ht="15">
      <c r="A8" s="11" t="s">
        <v>447</v>
      </c>
      <c r="B8" s="5"/>
      <c r="C8" s="93">
        <v>10400000</v>
      </c>
      <c r="D8" s="93">
        <v>10400000</v>
      </c>
      <c r="E8" s="93">
        <v>10400000</v>
      </c>
    </row>
    <row r="9" spans="1:5" ht="15">
      <c r="A9" s="11" t="s">
        <v>455</v>
      </c>
      <c r="B9" s="5"/>
      <c r="C9" s="93"/>
      <c r="D9" s="93"/>
      <c r="E9" s="93">
        <v>2500000</v>
      </c>
    </row>
    <row r="10" spans="1:5" ht="15">
      <c r="A10" s="11" t="s">
        <v>463</v>
      </c>
      <c r="B10" s="5"/>
      <c r="C10" s="93"/>
      <c r="D10" s="93"/>
      <c r="E10" s="92">
        <v>5000000</v>
      </c>
    </row>
    <row r="11" spans="1:5" ht="15">
      <c r="A11" s="13" t="s">
        <v>67</v>
      </c>
      <c r="B11" s="53" t="s">
        <v>309</v>
      </c>
      <c r="C11" s="106">
        <f>SUM(C12:C17)</f>
        <v>15165000</v>
      </c>
      <c r="D11" s="106">
        <f>SUM(D12:D17)</f>
        <v>15165000</v>
      </c>
      <c r="E11" s="107">
        <f>SUM(E12:E21)</f>
        <v>20467048</v>
      </c>
    </row>
    <row r="12" spans="1:5" s="56" customFormat="1" ht="15">
      <c r="A12" s="11"/>
      <c r="B12" s="54"/>
      <c r="C12" s="108"/>
      <c r="D12" s="108"/>
      <c r="E12" s="108"/>
    </row>
    <row r="13" spans="1:5" s="56" customFormat="1" ht="15">
      <c r="A13" s="11"/>
      <c r="B13" s="54"/>
      <c r="C13" s="108"/>
      <c r="D13" s="108"/>
      <c r="E13" s="108"/>
    </row>
    <row r="14" spans="1:5" s="56" customFormat="1" ht="15">
      <c r="A14" s="11" t="s">
        <v>448</v>
      </c>
      <c r="B14" s="54"/>
      <c r="C14" s="108">
        <v>9685000</v>
      </c>
      <c r="D14" s="108">
        <v>9685000</v>
      </c>
      <c r="E14" s="108">
        <v>9685000</v>
      </c>
    </row>
    <row r="15" spans="1:5" s="56" customFormat="1" ht="15">
      <c r="A15" s="11" t="s">
        <v>442</v>
      </c>
      <c r="B15" s="54"/>
      <c r="C15" s="108">
        <v>1890000</v>
      </c>
      <c r="D15" s="108">
        <v>1890000</v>
      </c>
      <c r="E15" s="108">
        <v>1890000</v>
      </c>
    </row>
    <row r="16" spans="1:5" s="56" customFormat="1" ht="15">
      <c r="A16" s="11" t="s">
        <v>443</v>
      </c>
      <c r="B16" s="54"/>
      <c r="C16" s="108">
        <v>590000</v>
      </c>
      <c r="D16" s="108">
        <v>590000</v>
      </c>
      <c r="E16" s="108">
        <v>590000</v>
      </c>
    </row>
    <row r="17" spans="1:5" s="56" customFormat="1" ht="15">
      <c r="A17" s="11" t="s">
        <v>444</v>
      </c>
      <c r="B17" s="54"/>
      <c r="C17" s="108">
        <v>3000000</v>
      </c>
      <c r="D17" s="108">
        <v>3000000</v>
      </c>
      <c r="E17" s="108">
        <v>3000000</v>
      </c>
    </row>
    <row r="18" spans="1:5" s="56" customFormat="1" ht="15">
      <c r="A18" s="11" t="s">
        <v>460</v>
      </c>
      <c r="B18" s="54"/>
      <c r="C18" s="108"/>
      <c r="D18" s="108"/>
      <c r="E18" s="109">
        <v>2251969</v>
      </c>
    </row>
    <row r="19" spans="1:5" s="56" customFormat="1" ht="15">
      <c r="A19" s="11" t="s">
        <v>461</v>
      </c>
      <c r="B19" s="54"/>
      <c r="C19" s="108"/>
      <c r="D19" s="108"/>
      <c r="E19" s="109">
        <v>3050079</v>
      </c>
    </row>
    <row r="20" spans="1:5" s="56" customFormat="1" ht="15">
      <c r="A20" s="11"/>
      <c r="B20" s="54"/>
      <c r="C20" s="108"/>
      <c r="D20" s="108"/>
      <c r="E20" s="108"/>
    </row>
    <row r="21" spans="1:5" ht="15">
      <c r="A21" s="11"/>
      <c r="B21" s="5"/>
      <c r="C21" s="93"/>
      <c r="D21" s="93"/>
      <c r="E21" s="93"/>
    </row>
    <row r="22" spans="1:5" ht="15">
      <c r="A22" s="6" t="s">
        <v>310</v>
      </c>
      <c r="B22" s="7" t="s">
        <v>311</v>
      </c>
      <c r="C22" s="106">
        <f>SUM(C23)</f>
        <v>0</v>
      </c>
      <c r="D22" s="106">
        <f>SUM(D23)</f>
        <v>0</v>
      </c>
      <c r="E22" s="106">
        <f>SUM(E23)</f>
        <v>0</v>
      </c>
    </row>
    <row r="23" spans="1:5" ht="15">
      <c r="A23" s="4" t="s">
        <v>437</v>
      </c>
      <c r="B23" s="5"/>
      <c r="C23" s="93">
        <v>0</v>
      </c>
      <c r="D23" s="91">
        <v>0</v>
      </c>
      <c r="E23" s="91">
        <v>0</v>
      </c>
    </row>
    <row r="24" spans="1:5" ht="15">
      <c r="A24" s="4"/>
      <c r="B24" s="5"/>
      <c r="C24" s="93"/>
      <c r="D24" s="91"/>
      <c r="E24" s="91"/>
    </row>
    <row r="25" spans="1:5" ht="15">
      <c r="A25" s="13" t="s">
        <v>312</v>
      </c>
      <c r="B25" s="53" t="s">
        <v>313</v>
      </c>
      <c r="C25" s="106">
        <f>SUM(C26:C30)</f>
        <v>26842000</v>
      </c>
      <c r="D25" s="110">
        <f>SUM(D26:D30)</f>
        <v>26842000</v>
      </c>
      <c r="E25" s="107">
        <f>SUM(E26:E33)</f>
        <v>52681184</v>
      </c>
    </row>
    <row r="26" spans="1:5" ht="15">
      <c r="A26" s="11" t="s">
        <v>438</v>
      </c>
      <c r="B26" s="53"/>
      <c r="C26" s="111">
        <v>600000</v>
      </c>
      <c r="D26" s="112">
        <v>600000</v>
      </c>
      <c r="E26" s="112">
        <v>600000</v>
      </c>
    </row>
    <row r="27" spans="1:5" ht="15">
      <c r="A27" s="11" t="s">
        <v>439</v>
      </c>
      <c r="B27" s="53"/>
      <c r="C27" s="111">
        <v>122000</v>
      </c>
      <c r="D27" s="112">
        <v>122000</v>
      </c>
      <c r="E27" s="112">
        <v>122000</v>
      </c>
    </row>
    <row r="28" spans="1:5" ht="15">
      <c r="A28" s="11" t="s">
        <v>440</v>
      </c>
      <c r="B28" s="53"/>
      <c r="C28" s="111">
        <v>4387000</v>
      </c>
      <c r="D28" s="112">
        <v>4387000</v>
      </c>
      <c r="E28" s="112">
        <v>4387000</v>
      </c>
    </row>
    <row r="29" spans="1:5" ht="15">
      <c r="A29" s="11" t="s">
        <v>441</v>
      </c>
      <c r="B29" s="5"/>
      <c r="C29" s="111">
        <v>20946000</v>
      </c>
      <c r="D29" s="112">
        <v>20946000</v>
      </c>
      <c r="E29" s="112">
        <v>20946000</v>
      </c>
    </row>
    <row r="30" spans="1:5" ht="15">
      <c r="A30" s="11" t="s">
        <v>449</v>
      </c>
      <c r="B30" s="5"/>
      <c r="C30" s="93">
        <v>787000</v>
      </c>
      <c r="D30" s="91">
        <v>787000</v>
      </c>
      <c r="E30" s="93">
        <v>1968000</v>
      </c>
    </row>
    <row r="31" spans="1:5" ht="15">
      <c r="A31" s="11" t="s">
        <v>457</v>
      </c>
      <c r="B31" s="5"/>
      <c r="C31" s="93"/>
      <c r="D31" s="91"/>
      <c r="E31" s="92">
        <v>5753846</v>
      </c>
    </row>
    <row r="32" spans="1:5" ht="15">
      <c r="A32" s="11" t="s">
        <v>458</v>
      </c>
      <c r="B32" s="5"/>
      <c r="C32" s="93"/>
      <c r="D32" s="91"/>
      <c r="E32" s="92">
        <v>17004338</v>
      </c>
    </row>
    <row r="33" spans="1:5" ht="15">
      <c r="A33" s="11" t="s">
        <v>459</v>
      </c>
      <c r="B33" s="5"/>
      <c r="C33" s="93"/>
      <c r="D33" s="91"/>
      <c r="E33" s="92">
        <v>1900000</v>
      </c>
    </row>
    <row r="34" spans="1:5" ht="15">
      <c r="A34" s="13" t="s">
        <v>314</v>
      </c>
      <c r="B34" s="53" t="s">
        <v>315</v>
      </c>
      <c r="C34" s="106">
        <v>0</v>
      </c>
      <c r="D34" s="110">
        <v>0</v>
      </c>
      <c r="E34" s="110">
        <v>0</v>
      </c>
    </row>
    <row r="35" spans="1:5" ht="15">
      <c r="A35" s="11"/>
      <c r="B35" s="5"/>
      <c r="C35" s="93"/>
      <c r="D35" s="91"/>
      <c r="E35" s="91"/>
    </row>
    <row r="36" spans="1:5" ht="15">
      <c r="A36" s="11"/>
      <c r="B36" s="5"/>
      <c r="C36" s="93"/>
      <c r="D36" s="91"/>
      <c r="E36" s="91"/>
    </row>
    <row r="37" spans="1:5" ht="15">
      <c r="A37" s="6" t="s">
        <v>316</v>
      </c>
      <c r="B37" s="7" t="s">
        <v>317</v>
      </c>
      <c r="C37" s="110">
        <v>0</v>
      </c>
      <c r="D37" s="110">
        <v>0</v>
      </c>
      <c r="E37" s="110">
        <v>0</v>
      </c>
    </row>
    <row r="38" spans="1:5" ht="25.5">
      <c r="A38" s="6" t="s">
        <v>318</v>
      </c>
      <c r="B38" s="7" t="s">
        <v>319</v>
      </c>
      <c r="C38" s="110">
        <v>14422000</v>
      </c>
      <c r="D38" s="110">
        <v>14422000</v>
      </c>
      <c r="E38" s="107">
        <v>24855262</v>
      </c>
    </row>
    <row r="39" spans="1:5" ht="15.75">
      <c r="A39" s="15" t="s">
        <v>68</v>
      </c>
      <c r="B39" s="8" t="s">
        <v>320</v>
      </c>
      <c r="C39" s="91">
        <f>SUM(C6+C11+C22+C25+C34+C37+C38)</f>
        <v>67829000</v>
      </c>
      <c r="D39" s="91">
        <f>SUM(D6+D11+D22+D25+D34+D37+D38)</f>
        <v>67829000</v>
      </c>
      <c r="E39" s="92">
        <f>SUM(E6+E11+E22+E25+E34+E37+E38)</f>
        <v>116903494</v>
      </c>
    </row>
    <row r="40" spans="1:5" ht="15.75">
      <c r="A40" s="17"/>
      <c r="B40" s="7"/>
      <c r="C40" s="91"/>
      <c r="D40" s="91"/>
      <c r="E40" s="91"/>
    </row>
    <row r="41" spans="1:5" ht="15.75">
      <c r="A41" s="17"/>
      <c r="B41" s="7"/>
      <c r="C41" s="91"/>
      <c r="D41" s="91"/>
      <c r="E41" s="91"/>
    </row>
    <row r="42" spans="1:5" ht="15.75">
      <c r="A42" s="17"/>
      <c r="B42" s="7"/>
      <c r="C42" s="91"/>
      <c r="D42" s="91"/>
      <c r="E42" s="91"/>
    </row>
    <row r="43" spans="1:5" ht="15.75">
      <c r="A43" s="17"/>
      <c r="B43" s="7"/>
      <c r="C43" s="91"/>
      <c r="D43" s="91"/>
      <c r="E43" s="91"/>
    </row>
    <row r="44" spans="1:5" ht="15">
      <c r="A44" s="13" t="s">
        <v>321</v>
      </c>
      <c r="B44" s="53" t="s">
        <v>322</v>
      </c>
      <c r="C44" s="110">
        <f>SUM(C45:C48)</f>
        <v>15410000</v>
      </c>
      <c r="D44" s="110">
        <f>SUM(D45:D48)</f>
        <v>15410000</v>
      </c>
      <c r="E44" s="110">
        <f>SUM(E45:E48)</f>
        <v>16624960</v>
      </c>
    </row>
    <row r="45" spans="1:5" ht="15">
      <c r="A45" s="11"/>
      <c r="B45" s="5"/>
      <c r="C45" s="91"/>
      <c r="D45" s="91"/>
      <c r="E45" s="91"/>
    </row>
    <row r="46" spans="1:5" ht="15">
      <c r="A46" s="11" t="s">
        <v>450</v>
      </c>
      <c r="B46" s="5"/>
      <c r="C46" s="91">
        <v>394000</v>
      </c>
      <c r="D46" s="91">
        <v>394000</v>
      </c>
      <c r="E46" s="91">
        <v>394000</v>
      </c>
    </row>
    <row r="47" spans="1:5" ht="15">
      <c r="A47" s="11" t="s">
        <v>451</v>
      </c>
      <c r="B47" s="5"/>
      <c r="C47" s="91">
        <v>15016000</v>
      </c>
      <c r="D47" s="91">
        <v>15016000</v>
      </c>
      <c r="E47" s="91">
        <v>15016000</v>
      </c>
    </row>
    <row r="48" spans="1:5" ht="15">
      <c r="A48" s="11" t="s">
        <v>462</v>
      </c>
      <c r="B48" s="5"/>
      <c r="C48" s="91"/>
      <c r="D48" s="91"/>
      <c r="E48" s="92">
        <v>1214960</v>
      </c>
    </row>
    <row r="49" spans="1:5" ht="15">
      <c r="A49" s="13" t="s">
        <v>323</v>
      </c>
      <c r="B49" s="53" t="s">
        <v>324</v>
      </c>
      <c r="C49" s="110">
        <v>0</v>
      </c>
      <c r="D49" s="110">
        <v>0</v>
      </c>
      <c r="E49" s="110">
        <v>0</v>
      </c>
    </row>
    <row r="50" spans="1:5" ht="15">
      <c r="A50" s="11"/>
      <c r="B50" s="5"/>
      <c r="C50" s="91"/>
      <c r="D50" s="91"/>
      <c r="E50" s="91"/>
    </row>
    <row r="51" spans="1:5" ht="15">
      <c r="A51" s="11"/>
      <c r="B51" s="5"/>
      <c r="C51" s="91"/>
      <c r="D51" s="91"/>
      <c r="E51" s="91"/>
    </row>
    <row r="52" spans="1:5" ht="15">
      <c r="A52" s="11"/>
      <c r="B52" s="5"/>
      <c r="C52" s="91"/>
      <c r="D52" s="91"/>
      <c r="E52" s="91"/>
    </row>
    <row r="53" spans="1:5" ht="15">
      <c r="A53" s="11"/>
      <c r="B53" s="5"/>
      <c r="C53" s="91"/>
      <c r="D53" s="91"/>
      <c r="E53" s="91"/>
    </row>
    <row r="54" spans="1:5" ht="15">
      <c r="A54" s="13" t="s">
        <v>325</v>
      </c>
      <c r="B54" s="53" t="s">
        <v>326</v>
      </c>
      <c r="C54" s="110">
        <v>0</v>
      </c>
      <c r="D54" s="110">
        <v>0</v>
      </c>
      <c r="E54" s="110">
        <v>0</v>
      </c>
    </row>
    <row r="55" spans="1:5" ht="19.5" customHeight="1">
      <c r="A55" s="13" t="s">
        <v>327</v>
      </c>
      <c r="B55" s="53" t="s">
        <v>328</v>
      </c>
      <c r="C55" s="110">
        <v>4160000</v>
      </c>
      <c r="D55" s="110">
        <v>4160000</v>
      </c>
      <c r="E55" s="107">
        <v>4488040</v>
      </c>
    </row>
    <row r="56" spans="1:5" ht="15.75">
      <c r="A56" s="15" t="s">
        <v>69</v>
      </c>
      <c r="B56" s="8" t="s">
        <v>329</v>
      </c>
      <c r="C56" s="91">
        <f>SUM(C44+C49+C54+C55)</f>
        <v>19570000</v>
      </c>
      <c r="D56" s="91">
        <f>SUM(D44+D49+D54+D55)</f>
        <v>19570000</v>
      </c>
      <c r="E56" s="91">
        <f>SUM(E44+E49+E54+E55)</f>
        <v>21113000</v>
      </c>
    </row>
    <row r="57" spans="4:5" ht="15">
      <c r="D57" s="83">
        <f>SUM(D39+D56)</f>
        <v>87399000</v>
      </c>
      <c r="E57" s="83">
        <f>SUM(E39+E56)</f>
        <v>138016494</v>
      </c>
    </row>
  </sheetData>
  <sheetProtection/>
  <mergeCells count="3">
    <mergeCell ref="A2:D2"/>
    <mergeCell ref="A3:D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90" zoomScaleSheetLayoutView="90" zoomScalePageLayoutView="0" workbookViewId="0" topLeftCell="A7">
      <selection activeCell="A7" sqref="A7"/>
    </sheetView>
  </sheetViews>
  <sheetFormatPr defaultColWidth="9.140625" defaultRowHeight="15"/>
  <cols>
    <col min="1" max="1" width="83.28125" style="0" customWidth="1"/>
    <col min="2" max="2" width="22.421875" style="83" customWidth="1"/>
  </cols>
  <sheetData>
    <row r="1" spans="1:4" ht="15">
      <c r="A1" s="77" t="s">
        <v>484</v>
      </c>
      <c r="B1" s="77"/>
      <c r="C1" s="66"/>
      <c r="D1" s="66"/>
    </row>
    <row r="2" spans="1:2" ht="27" customHeight="1">
      <c r="A2" s="78" t="s">
        <v>446</v>
      </c>
      <c r="B2" s="82"/>
    </row>
    <row r="3" spans="1:7" ht="71.25" customHeight="1">
      <c r="A3" s="81" t="s">
        <v>468</v>
      </c>
      <c r="B3" s="81"/>
      <c r="C3" s="67"/>
      <c r="D3" s="67"/>
      <c r="E3" s="67"/>
      <c r="F3" s="67"/>
      <c r="G3" s="67"/>
    </row>
    <row r="4" spans="1:7" ht="24" customHeight="1">
      <c r="A4" s="48"/>
      <c r="B4" s="116"/>
      <c r="C4" s="67"/>
      <c r="D4" s="67"/>
      <c r="E4" s="67"/>
      <c r="F4" s="67"/>
      <c r="G4" s="67"/>
    </row>
    <row r="5" ht="22.5" customHeight="1">
      <c r="A5" s="68" t="s">
        <v>175</v>
      </c>
    </row>
    <row r="6" spans="1:2" ht="54">
      <c r="A6" s="121" t="s">
        <v>486</v>
      </c>
      <c r="B6" s="122" t="s">
        <v>485</v>
      </c>
    </row>
    <row r="7" spans="1:2" ht="15">
      <c r="A7" s="55" t="s">
        <v>187</v>
      </c>
      <c r="B7" s="85"/>
    </row>
    <row r="8" spans="1:2" ht="15">
      <c r="A8" s="70" t="s">
        <v>188</v>
      </c>
      <c r="B8" s="85"/>
    </row>
    <row r="9" spans="1:2" ht="15">
      <c r="A9" s="55" t="s">
        <v>189</v>
      </c>
      <c r="B9" s="85"/>
    </row>
    <row r="10" spans="1:2" ht="15">
      <c r="A10" s="55" t="s">
        <v>190</v>
      </c>
      <c r="B10" s="85"/>
    </row>
    <row r="11" spans="1:2" ht="15">
      <c r="A11" s="55" t="s">
        <v>191</v>
      </c>
      <c r="B11" s="85"/>
    </row>
    <row r="12" spans="1:2" ht="15">
      <c r="A12" s="55" t="s">
        <v>192</v>
      </c>
      <c r="B12" s="85"/>
    </row>
    <row r="13" spans="1:2" ht="15">
      <c r="A13" s="55" t="s">
        <v>193</v>
      </c>
      <c r="B13" s="85"/>
    </row>
    <row r="14" spans="1:2" ht="15">
      <c r="A14" s="55" t="s">
        <v>194</v>
      </c>
      <c r="B14" s="85"/>
    </row>
    <row r="15" spans="1:2" ht="15">
      <c r="A15" s="71" t="s">
        <v>471</v>
      </c>
      <c r="B15" s="118">
        <v>0</v>
      </c>
    </row>
    <row r="16" spans="1:2" ht="30">
      <c r="A16" s="72" t="s">
        <v>472</v>
      </c>
      <c r="B16" s="85"/>
    </row>
    <row r="17" spans="1:2" ht="30">
      <c r="A17" s="72" t="s">
        <v>473</v>
      </c>
      <c r="B17" s="85">
        <v>320006880</v>
      </c>
    </row>
    <row r="18" spans="1:2" ht="15">
      <c r="A18" s="73" t="s">
        <v>474</v>
      </c>
      <c r="B18" s="85"/>
    </row>
    <row r="19" spans="1:2" ht="15">
      <c r="A19" s="73" t="s">
        <v>475</v>
      </c>
      <c r="B19" s="85"/>
    </row>
    <row r="20" spans="1:2" ht="15">
      <c r="A20" s="55" t="s">
        <v>476</v>
      </c>
      <c r="B20" s="85"/>
    </row>
    <row r="21" spans="1:2" ht="15">
      <c r="A21" s="42" t="s">
        <v>477</v>
      </c>
      <c r="B21" s="85"/>
    </row>
    <row r="22" spans="1:2" ht="31.5">
      <c r="A22" s="74" t="s">
        <v>478</v>
      </c>
      <c r="B22" s="119"/>
    </row>
    <row r="23" spans="1:2" ht="15.75">
      <c r="A23" s="75" t="s">
        <v>479</v>
      </c>
      <c r="B23" s="120">
        <f>SUM(B17:B22)</f>
        <v>320006880</v>
      </c>
    </row>
    <row r="26" spans="1:2" ht="18">
      <c r="A26" s="69" t="s">
        <v>469</v>
      </c>
      <c r="B26" s="117" t="s">
        <v>470</v>
      </c>
    </row>
    <row r="27" spans="1:2" ht="15">
      <c r="A27" s="55" t="s">
        <v>187</v>
      </c>
      <c r="B27" s="85"/>
    </row>
    <row r="28" spans="1:2" ht="15">
      <c r="A28" s="70" t="s">
        <v>188</v>
      </c>
      <c r="B28" s="85"/>
    </row>
    <row r="29" spans="1:2" ht="15">
      <c r="A29" s="55" t="s">
        <v>189</v>
      </c>
      <c r="B29" s="85"/>
    </row>
    <row r="30" spans="1:2" ht="15">
      <c r="A30" s="55" t="s">
        <v>190</v>
      </c>
      <c r="B30" s="85"/>
    </row>
    <row r="31" spans="1:2" ht="15">
      <c r="A31" s="55" t="s">
        <v>191</v>
      </c>
      <c r="B31" s="85"/>
    </row>
    <row r="32" spans="1:2" ht="15">
      <c r="A32" s="55" t="s">
        <v>192</v>
      </c>
      <c r="B32" s="85"/>
    </row>
    <row r="33" spans="1:2" ht="15">
      <c r="A33" s="55" t="s">
        <v>193</v>
      </c>
      <c r="B33" s="85"/>
    </row>
    <row r="34" spans="1:2" ht="15">
      <c r="A34" s="55" t="s">
        <v>194</v>
      </c>
      <c r="B34" s="85"/>
    </row>
    <row r="35" spans="1:2" ht="15">
      <c r="A35" s="71" t="s">
        <v>471</v>
      </c>
      <c r="B35" s="118">
        <v>0</v>
      </c>
    </row>
    <row r="36" spans="1:2" ht="30">
      <c r="A36" s="72" t="s">
        <v>472</v>
      </c>
      <c r="B36" s="85"/>
    </row>
    <row r="37" spans="1:2" ht="30">
      <c r="A37" s="72" t="s">
        <v>473</v>
      </c>
      <c r="B37" s="85"/>
    </row>
    <row r="38" spans="1:2" ht="15">
      <c r="A38" s="73" t="s">
        <v>474</v>
      </c>
      <c r="B38" s="85"/>
    </row>
    <row r="39" spans="1:2" ht="15">
      <c r="A39" s="73" t="s">
        <v>475</v>
      </c>
      <c r="B39" s="85"/>
    </row>
    <row r="40" spans="1:2" ht="15">
      <c r="A40" s="55" t="s">
        <v>476</v>
      </c>
      <c r="B40" s="85"/>
    </row>
    <row r="41" spans="1:2" ht="15">
      <c r="A41" s="42" t="s">
        <v>477</v>
      </c>
      <c r="B41" s="85"/>
    </row>
    <row r="42" spans="1:2" ht="31.5">
      <c r="A42" s="74" t="s">
        <v>478</v>
      </c>
      <c r="B42" s="119"/>
    </row>
    <row r="43" spans="1:2" ht="15.75">
      <c r="A43" s="75" t="s">
        <v>479</v>
      </c>
      <c r="B43" s="120">
        <v>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view="pageBreakPreview" zoomScale="90" zoomScaleSheetLayoutView="90" zoomScalePageLayoutView="0" workbookViewId="0" topLeftCell="A1">
      <selection activeCell="A2" sqref="A2:D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83" customWidth="1"/>
    <col min="4" max="4" width="17.7109375" style="83" customWidth="1"/>
  </cols>
  <sheetData>
    <row r="1" spans="1:4" ht="15">
      <c r="A1" s="77" t="s">
        <v>487</v>
      </c>
      <c r="B1" s="77"/>
      <c r="C1" s="77"/>
      <c r="D1" s="77"/>
    </row>
    <row r="2" spans="1:4" ht="24" customHeight="1">
      <c r="A2" s="78" t="s">
        <v>446</v>
      </c>
      <c r="B2" s="82"/>
      <c r="C2" s="82"/>
      <c r="D2" s="82"/>
    </row>
    <row r="3" spans="1:4" ht="23.25" customHeight="1">
      <c r="A3" s="81" t="s">
        <v>436</v>
      </c>
      <c r="B3" s="79"/>
      <c r="C3" s="79"/>
      <c r="D3" s="79"/>
    </row>
    <row r="4" ht="18">
      <c r="A4" s="41"/>
    </row>
    <row r="6" spans="1:4" s="115" customFormat="1" ht="48.75" customHeight="1">
      <c r="A6" s="1" t="s">
        <v>205</v>
      </c>
      <c r="B6" s="2" t="s">
        <v>206</v>
      </c>
      <c r="C6" s="99" t="s">
        <v>175</v>
      </c>
      <c r="D6" s="113" t="s">
        <v>176</v>
      </c>
    </row>
    <row r="7" spans="1:4" ht="15">
      <c r="A7" s="23"/>
      <c r="B7" s="23"/>
      <c r="C7" s="91"/>
      <c r="D7" s="91"/>
    </row>
    <row r="8" spans="1:4" ht="15">
      <c r="A8" s="23"/>
      <c r="B8" s="23"/>
      <c r="C8" s="91"/>
      <c r="D8" s="91"/>
    </row>
    <row r="9" spans="1:4" ht="15">
      <c r="A9" s="23"/>
      <c r="B9" s="23"/>
      <c r="C9" s="91"/>
      <c r="D9" s="91"/>
    </row>
    <row r="10" spans="1:4" ht="15">
      <c r="A10" s="23"/>
      <c r="B10" s="23"/>
      <c r="C10" s="91"/>
      <c r="D10" s="91"/>
    </row>
    <row r="11" spans="1:4" ht="15">
      <c r="A11" s="13" t="s">
        <v>174</v>
      </c>
      <c r="B11" s="7" t="s">
        <v>165</v>
      </c>
      <c r="C11" s="91">
        <v>150650277</v>
      </c>
      <c r="D11" s="91">
        <v>127201990</v>
      </c>
    </row>
    <row r="12" spans="1:4" ht="15">
      <c r="A12" s="13"/>
      <c r="B12" s="7"/>
      <c r="C12" s="91"/>
      <c r="D12" s="91"/>
    </row>
    <row r="13" spans="1:4" ht="15">
      <c r="A13" s="13" t="s">
        <v>466</v>
      </c>
      <c r="B13" s="7" t="s">
        <v>165</v>
      </c>
      <c r="C13" s="91"/>
      <c r="D13" s="91">
        <v>320669821</v>
      </c>
    </row>
    <row r="14" spans="1:4" ht="15">
      <c r="A14" s="13"/>
      <c r="B14" s="7"/>
      <c r="C14" s="91"/>
      <c r="D14" s="91"/>
    </row>
    <row r="15" spans="1:4" ht="15">
      <c r="A15" s="13"/>
      <c r="B15" s="7"/>
      <c r="C15" s="91"/>
      <c r="D15" s="91"/>
    </row>
    <row r="16" spans="1:4" ht="15">
      <c r="A16" s="13" t="s">
        <v>467</v>
      </c>
      <c r="B16" s="7"/>
      <c r="C16" s="91"/>
      <c r="D16" s="91">
        <f>SUM(D11:D13)</f>
        <v>447871811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mekler zoltán</cp:lastModifiedBy>
  <cp:lastPrinted>2017-09-18T10:40:35Z</cp:lastPrinted>
  <dcterms:created xsi:type="dcterms:W3CDTF">2014-01-03T21:48:14Z</dcterms:created>
  <dcterms:modified xsi:type="dcterms:W3CDTF">2017-09-27T17:37:44Z</dcterms:modified>
  <cp:category/>
  <cp:version/>
  <cp:contentType/>
  <cp:contentStatus/>
</cp:coreProperties>
</file>