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8" firstSheet="9" activeTab="16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létszám" sheetId="5" r:id="rId5"/>
    <sheet name="EU projektek" sheetId="6" r:id="rId6"/>
    <sheet name="stabilitási 1" sheetId="7" r:id="rId7"/>
    <sheet name="stabilitási 2" sheetId="8" r:id="rId8"/>
    <sheet name="tartalékok" sheetId="9" r:id="rId9"/>
    <sheet name="Közv." sheetId="10" r:id="rId10"/>
    <sheet name="átadott" sheetId="11" r:id="rId11"/>
    <sheet name="átvett" sheetId="12" r:id="rId12"/>
    <sheet name="szociális kiadások" sheetId="13" r:id="rId13"/>
    <sheet name="helyi adók" sheetId="14" r:id="rId14"/>
    <sheet name="finansz" sheetId="15" r:id="rId15"/>
    <sheet name="hitelek" sheetId="16" r:id="rId16"/>
    <sheet name="Ei felhasználási ütemterv" sheetId="17" r:id="rId17"/>
  </sheets>
  <definedNames>
    <definedName name="_xlnm.Print_Area" localSheetId="10">'átadott'!$A$1:$C$116</definedName>
    <definedName name="_xlnm.Print_Area" localSheetId="11">'átvett'!$A$1:$C$117</definedName>
    <definedName name="_xlnm.Print_Area" localSheetId="3">'beruházások felújítások'!$A$1:$D$52</definedName>
    <definedName name="_xlnm.Print_Area" localSheetId="2">'bevételek önkormányzat'!$A$1:$F$97</definedName>
    <definedName name="_xlnm.Print_Area" localSheetId="5">'EU projektek'!$A$1:$B$24</definedName>
    <definedName name="_xlnm.Print_Area" localSheetId="15">'hitelek'!$A$1:$D$71</definedName>
    <definedName name="_xlnm.Print_Area" localSheetId="1">'kiadások önkorm'!$A$1:$F$125</definedName>
    <definedName name="_xlnm.Print_Area" localSheetId="0">'kiemelt ei'!$A$1:$B$28</definedName>
    <definedName name="_xlnm.Print_Area" localSheetId="4">'létszám'!$A$1:$C$34</definedName>
    <definedName name="_xlnm.Print_Area" localSheetId="6">'stabilitási 1'!$A$1:$J$23</definedName>
    <definedName name="_xlnm.Print_Area" localSheetId="12">'szociális kiadások'!$A$1:$C$40</definedName>
    <definedName name="_xlnm.Print_Area" localSheetId="8">'tartalékok'!$A$1:$D$9</definedName>
    <definedName name="pr21" localSheetId="6">'stabilitási 1'!$A$27</definedName>
    <definedName name="pr22" localSheetId="6">'stabilitási 1'!#REF!</definedName>
    <definedName name="pr24" localSheetId="6">'stabilitási 1'!$A$29</definedName>
    <definedName name="pr25" localSheetId="6">'stabilitási 1'!$A$30</definedName>
    <definedName name="pr26" localSheetId="6">'stabilitási 1'!$A$31</definedName>
    <definedName name="pr27" localSheetId="6">'stabilitási 1'!$A$32</definedName>
    <definedName name="pr28" localSheetId="6">'stabilitási 1'!$A$33</definedName>
  </definedNames>
  <calcPr fullCalcOnLoad="1"/>
</workbook>
</file>

<file path=xl/sharedStrings.xml><?xml version="1.0" encoding="utf-8"?>
<sst xmlns="http://schemas.openxmlformats.org/spreadsheetml/2006/main" count="1570" uniqueCount="768">
  <si>
    <t>A közvetett támogatások (Ft)</t>
  </si>
  <si>
    <t>Rovatszám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</si>
  <si>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</si>
  <si>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</si>
  <si>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</si>
  <si>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Irányító szervi támogatások folyósítása ( Ft)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</si>
  <si>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</si>
  <si>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</si>
  <si>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</si>
  <si>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</si>
  <si>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</si>
  <si>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</si>
  <si>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</si>
  <si>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</si>
  <si>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</si>
  <si>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</si>
  <si>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</si>
  <si>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</si>
  <si>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</si>
  <si>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</si>
  <si>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</si>
  <si>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</si>
  <si>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</si>
  <si>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</si>
  <si>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</si>
  <si>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</si>
  <si>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</si>
  <si>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</si>
  <si>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</si>
  <si>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</si>
  <si>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</si>
  <si>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</si>
  <si>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</si>
  <si>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</si>
  <si>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</si>
  <si>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</si>
  <si>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</si>
  <si>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</si>
  <si>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</si>
  <si>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</si>
  <si>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</si>
  <si>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</si>
  <si>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</si>
  <si>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</si>
  <si>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</si>
  <si>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</si>
  <si>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</si>
  <si>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</si>
  <si>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</si>
  <si>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</si>
  <si>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</si>
  <si>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</si>
  <si>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</si>
  <si>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</si>
  <si>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</si>
  <si>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</si>
  <si>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</si>
  <si>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</si>
  <si>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</si>
  <si>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</si>
  <si>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</si>
  <si>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</si>
  <si>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</si>
  <si>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</si>
  <si>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</si>
  <si>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</si>
  <si>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</si>
  <si>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</si>
  <si>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</si>
  <si>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</si>
  <si>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</si>
  <si>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</si>
  <si>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</si>
  <si>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</si>
  <si>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</si>
  <si>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</si>
  <si>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</si>
  <si>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</si>
  <si>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</si>
  <si>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</si>
  <si>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</si>
  <si>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</si>
  <si>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</si>
  <si>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</si>
  <si>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</si>
  <si>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</si>
  <si>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</si>
  <si>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</si>
  <si>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</si>
  <si>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</si>
  <si>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</si>
  <si>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</si>
  <si>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</si>
  <si>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</si>
  <si>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</si>
  <si>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</si>
  <si>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</si>
  <si>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</si>
  <si>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</si>
  <si>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</si>
  <si>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</si>
  <si>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</si>
  <si>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</si>
  <si>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</si>
  <si>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</si>
  <si>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</si>
  <si>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</si>
  <si>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</si>
  <si>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</si>
  <si>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</si>
  <si>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</si>
  <si>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</si>
  <si>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</si>
  <si>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</si>
  <si>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</si>
  <si>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</si>
  <si>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</si>
  <si>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</si>
  <si>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</si>
  <si>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</si>
  <si>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</si>
  <si>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</si>
  <si>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</si>
  <si>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</si>
  <si>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</si>
  <si>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</si>
  <si>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</si>
  <si>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</si>
  <si>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</si>
  <si>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</si>
  <si>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</si>
  <si>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</si>
  <si>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</si>
  <si>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</si>
  <si>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</si>
  <si>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</si>
  <si>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</si>
  <si>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</si>
  <si>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</si>
  <si>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</si>
  <si>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</si>
  <si>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</si>
  <si>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</si>
  <si>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</si>
  <si>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</si>
  <si>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</si>
  <si>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</si>
  <si>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</si>
  <si>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</si>
  <si>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</si>
  <si>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</si>
  <si>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</si>
  <si>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</si>
  <si>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</si>
  <si>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</si>
  <si>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</si>
  <si>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</si>
  <si>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</si>
  <si>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</si>
  <si>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</si>
  <si>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</si>
  <si>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</si>
  <si>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</si>
  <si>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</si>
  <si>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</si>
  <si>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</si>
  <si>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</si>
  <si>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</si>
  <si>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</si>
  <si>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</si>
  <si>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</si>
  <si>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</si>
  <si>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</si>
  <si>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</si>
  <si>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</si>
  <si>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</si>
  <si>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</si>
  <si>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</si>
  <si>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</si>
  <si>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</si>
  <si>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</si>
  <si>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</si>
  <si>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</si>
  <si>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</si>
  <si>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</si>
  <si>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</si>
  <si>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</si>
  <si>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</si>
  <si>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</si>
  <si>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</si>
  <si>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</si>
  <si>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</si>
  <si>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</si>
  <si>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</si>
  <si>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</si>
  <si>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</si>
  <si>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</si>
  <si>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</si>
  <si>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</si>
  <si>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</si>
  <si>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</si>
  <si>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</si>
  <si>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</si>
  <si>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</si>
  <si>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</si>
  <si>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</si>
  <si>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</si>
  <si>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</si>
  <si>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</si>
  <si>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</si>
  <si>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</si>
  <si>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</si>
  <si>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</si>
  <si>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</si>
  <si>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</si>
  <si>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</si>
  <si>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</si>
  <si>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</si>
  <si>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</si>
  <si>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</si>
  <si>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</si>
  <si>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</si>
  <si>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</si>
  <si>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</si>
  <si>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</si>
  <si>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</si>
  <si>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</si>
  <si>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</si>
  <si>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</si>
  <si>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</si>
  <si>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</si>
  <si>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</si>
  <si>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</si>
  <si>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</si>
  <si>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</si>
  <si>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</si>
  <si>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</si>
  <si>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</si>
  <si>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</si>
  <si>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</si>
  <si>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</si>
  <si>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</si>
  <si>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</si>
  <si>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</si>
  <si>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K513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</si>
  <si>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</si>
  <si>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</si>
  <si>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</si>
  <si>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</si>
  <si>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</si>
  <si>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</si>
  <si>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</si>
  <si>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</si>
  <si>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</si>
  <si>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</si>
  <si>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</si>
  <si>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</si>
  <si>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</si>
  <si>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</si>
  <si>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</si>
  <si>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</si>
  <si>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</si>
  <si>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</si>
  <si>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</si>
  <si>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</si>
  <si>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</si>
  <si>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</si>
  <si>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</si>
  <si>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</si>
  <si>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</si>
  <si>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</si>
  <si>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</si>
  <si>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</si>
  <si>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</si>
  <si>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</si>
  <si>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</si>
  <si>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</si>
  <si>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</si>
  <si>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</si>
  <si>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</si>
  <si>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</si>
  <si>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</si>
  <si>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</si>
  <si>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</si>
  <si>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</si>
  <si>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</si>
  <si>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</si>
  <si>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</si>
  <si>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</si>
  <si>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</si>
  <si>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</si>
  <si>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</si>
  <si>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</si>
  <si>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</si>
  <si>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</si>
  <si>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</si>
  <si>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</si>
  <si>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</si>
  <si>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</si>
  <si>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</si>
  <si>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</si>
  <si>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</si>
  <si>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</si>
  <si>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</si>
  <si>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</si>
  <si>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</si>
  <si>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</si>
  <si>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</si>
  <si>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</si>
  <si>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</si>
  <si>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</si>
  <si>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</si>
  <si>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</si>
  <si>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</si>
  <si>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</si>
  <si>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</si>
  <si>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</si>
  <si>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</si>
  <si>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</si>
  <si>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</si>
  <si>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</si>
  <si>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</si>
  <si>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</si>
  <si>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</si>
  <si>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</si>
  <si>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</si>
  <si>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</si>
  <si>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</si>
  <si>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</si>
  <si>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</si>
  <si>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</si>
  <si>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</si>
  <si>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</si>
  <si>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</si>
  <si>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</si>
  <si>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</si>
  <si>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</si>
  <si>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</si>
  <si>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</si>
  <si>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</si>
  <si>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</si>
  <si>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</si>
  <si>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</si>
  <si>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</si>
  <si>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</si>
  <si>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</si>
  <si>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</si>
  <si>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</si>
  <si>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</si>
  <si>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</si>
  <si>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</si>
  <si>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</si>
  <si>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</si>
  <si>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</si>
  <si>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</si>
  <si>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</si>
  <si>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</si>
  <si>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</si>
  <si>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</si>
  <si>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</si>
  <si>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</si>
  <si>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</si>
  <si>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</si>
  <si>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</si>
  <si>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</si>
  <si>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</si>
  <si>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</si>
  <si>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</si>
  <si>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</si>
  <si>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</si>
  <si>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</si>
  <si>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</si>
  <si>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</si>
  <si>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</si>
  <si>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</si>
  <si>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</si>
  <si>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</si>
  <si>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</si>
  <si>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</si>
  <si>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</si>
  <si>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</si>
  <si>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</si>
  <si>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</si>
  <si>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</si>
  <si>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</si>
  <si>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</si>
  <si>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</si>
  <si>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</si>
  <si>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</si>
  <si>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</si>
  <si>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</si>
  <si>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</si>
  <si>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</si>
  <si>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</si>
  <si>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</si>
  <si>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</si>
  <si>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</si>
  <si>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</si>
  <si>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</si>
  <si>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</si>
  <si>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</si>
  <si>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</si>
  <si>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</si>
  <si>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</si>
  <si>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</si>
  <si>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</si>
  <si>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</si>
  <si>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</si>
  <si>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</si>
  <si>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</si>
  <si>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</si>
  <si>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</si>
  <si>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</si>
  <si>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</si>
  <si>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</si>
  <si>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</si>
  <si>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</si>
  <si>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</si>
  <si>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</si>
  <si>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</si>
  <si>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</si>
  <si>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</si>
  <si>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</si>
  <si>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</si>
  <si>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</si>
  <si>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</si>
  <si>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</si>
  <si>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</si>
  <si>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</si>
  <si>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</si>
  <si>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</si>
  <si>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</si>
  <si>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</si>
  <si>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</si>
  <si>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</si>
  <si>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</si>
  <si>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</si>
  <si>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</si>
  <si>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</si>
  <si>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</si>
  <si>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</si>
  <si>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</si>
  <si>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</si>
  <si>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</si>
  <si>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</si>
  <si>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</si>
  <si>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</si>
  <si>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</si>
  <si>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</si>
  <si>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</si>
  <si>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</si>
  <si>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</si>
  <si>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</si>
  <si>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</si>
  <si>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</si>
  <si>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</si>
  <si>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</si>
  <si>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</si>
  <si>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</si>
  <si>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</si>
  <si>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</si>
  <si>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</si>
  <si>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</si>
  <si>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</si>
  <si>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</si>
  <si>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</si>
  <si>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</si>
  <si>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</si>
  <si>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</si>
  <si>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</si>
  <si>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</si>
  <si>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</si>
  <si>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</si>
  <si>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</si>
  <si>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</si>
  <si>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</si>
  <si>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</si>
  <si>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</si>
  <si>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</si>
  <si>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</si>
  <si>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</si>
  <si>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</si>
  <si>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</si>
  <si>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</si>
  <si>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</si>
  <si>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</si>
  <si>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</si>
  <si>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</si>
  <si>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</si>
  <si>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</si>
  <si>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</si>
  <si>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</si>
  <si>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</si>
  <si>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</si>
  <si>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</si>
  <si>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</si>
  <si>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</si>
  <si>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</si>
  <si>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</si>
  <si>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</si>
  <si>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</si>
  <si>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</si>
  <si>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</si>
  <si>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</si>
  <si>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</si>
  <si>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</si>
  <si>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</si>
  <si>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</si>
  <si>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</si>
  <si>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</si>
  <si>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</si>
  <si>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</si>
  <si>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</si>
  <si>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</si>
  <si>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</si>
  <si>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</si>
  <si>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</si>
  <si>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</si>
  <si>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</si>
  <si>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</si>
  <si>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</si>
  <si>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</si>
  <si>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</si>
  <si>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</si>
  <si>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</si>
  <si>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</si>
  <si>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</si>
  <si>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</si>
  <si>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</si>
  <si>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</si>
  <si>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</si>
  <si>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</si>
  <si>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</si>
  <si>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</si>
  <si>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</si>
  <si>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</si>
  <si>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</si>
  <si>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</si>
  <si>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</si>
  <si>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</si>
  <si>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</si>
  <si>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</si>
  <si>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</si>
  <si>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</si>
  <si>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</si>
  <si>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</si>
  <si>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</si>
  <si>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</si>
  <si>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</si>
  <si>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</si>
  <si>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</si>
  <si>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</si>
  <si>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</si>
  <si>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</si>
  <si>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</si>
  <si>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</si>
  <si>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</si>
  <si>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</si>
  <si>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</si>
  <si>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</si>
  <si>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</si>
  <si>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</si>
  <si>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</si>
  <si>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</si>
  <si>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</si>
  <si>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</si>
  <si>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</si>
  <si>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</si>
  <si>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</si>
  <si>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</si>
  <si>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</si>
  <si>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</si>
  <si>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</si>
  <si>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</si>
  <si>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</si>
  <si>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</si>
  <si>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</si>
  <si>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</si>
  <si>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</si>
  <si>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</si>
  <si>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</si>
  <si>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</si>
  <si>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</si>
  <si>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</si>
  <si>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</si>
  <si>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</si>
  <si>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</si>
  <si>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</si>
  <si>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</si>
  <si>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</si>
  <si>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</si>
  <si>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</si>
  <si>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</si>
  <si>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</si>
  <si>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</si>
  <si>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</si>
  <si>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</si>
  <si>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</si>
  <si>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</si>
  <si>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</si>
  <si>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</si>
  <si>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</si>
  <si>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</si>
  <si>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</si>
  <si>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</si>
  <si>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</si>
  <si>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</si>
  <si>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</si>
  <si>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</si>
  <si>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</si>
  <si>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</si>
  <si>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</si>
  <si>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</si>
  <si>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</si>
  <si>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</si>
  <si>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</si>
  <si>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</si>
  <si>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</si>
  <si>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</si>
  <si>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</si>
  <si>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</si>
  <si>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</si>
  <si>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</si>
  <si>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</si>
  <si>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</si>
  <si>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</si>
  <si>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</si>
  <si>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</si>
  <si>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</si>
  <si>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</si>
  <si>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</si>
  <si>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</si>
  <si>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</si>
  <si>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</si>
  <si>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</si>
  <si>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</si>
  <si>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</si>
  <si>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</si>
  <si>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</si>
  <si>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</si>
  <si>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</si>
  <si>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</si>
  <si>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</si>
  <si>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</si>
  <si>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</si>
  <si>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</si>
  <si>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</si>
  <si>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</si>
  <si>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</si>
  <si>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</si>
  <si>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</si>
  <si>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</si>
  <si>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</si>
  <si>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</si>
  <si>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</si>
  <si>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</si>
  <si>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</si>
  <si>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</si>
  <si>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saját bevételek 2021.</t>
  </si>
  <si>
    <t>saját bevételek 2022.</t>
  </si>
  <si>
    <t>Eredeti előirányzat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</si>
  <si>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</si>
  <si>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</si>
  <si>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</si>
  <si>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</si>
  <si>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</si>
  <si>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</si>
  <si>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</si>
  <si>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saját bevételek 2023.</t>
  </si>
  <si>
    <t>Céltartalékok</t>
  </si>
  <si>
    <t>eredeti előirányzat</t>
  </si>
  <si>
    <t>eredeti előirányzat Működési célú</t>
  </si>
  <si>
    <t>eredeti előirányzat Felhalmozási célú</t>
  </si>
  <si>
    <t>eredeti előirányzat Felhalmozáci célú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</si>
  <si>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</si>
  <si>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</si>
  <si>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</si>
  <si>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</si>
  <si>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</si>
  <si>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</si>
  <si>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</si>
  <si>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</si>
  <si>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</si>
  <si>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</si>
  <si>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</si>
  <si>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</si>
  <si>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</si>
  <si>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</si>
  <si>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</si>
  <si>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</si>
  <si>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</si>
  <si>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</si>
  <si>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</si>
  <si>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</si>
  <si>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</si>
  <si>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</si>
  <si>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</si>
  <si>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</si>
  <si>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</si>
  <si>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</si>
  <si>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</si>
  <si>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</si>
  <si>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</si>
  <si>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</si>
  <si>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</si>
  <si>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</si>
  <si>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</si>
  <si>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</si>
  <si>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</si>
  <si>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</si>
  <si>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</si>
  <si>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</si>
  <si>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</si>
  <si>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</si>
  <si>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</si>
  <si>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</si>
  <si>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</si>
  <si>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</si>
  <si>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</si>
  <si>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</si>
  <si>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</si>
  <si>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</si>
  <si>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</si>
  <si>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</si>
  <si>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</si>
  <si>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</si>
  <si>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</si>
  <si>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</si>
  <si>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</si>
  <si>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</si>
  <si>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</si>
  <si>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</si>
  <si>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</si>
  <si>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</si>
  <si>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</si>
  <si>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</si>
  <si>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</si>
  <si>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</si>
  <si>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</si>
  <si>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</si>
  <si>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</si>
  <si>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</si>
  <si>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Harangbeszerzés Kisörspuszta</t>
  </si>
  <si>
    <t>Önkormányzat 2021. évi költségvetése</t>
  </si>
  <si>
    <t>Önkormányzat 2021 évi költségvetése</t>
  </si>
  <si>
    <t>Ábrahámhegy Község Önkormányzat 2021. évi költségvetése</t>
  </si>
  <si>
    <t>Fagyöngy Sportház világító felirat</t>
  </si>
  <si>
    <t>MF program/Faluházak felújítása</t>
  </si>
  <si>
    <t>Harangláb felújítás Kisörspuszta</t>
  </si>
  <si>
    <t xml:space="preserve">Projekt megnevezése: </t>
  </si>
  <si>
    <t>saját bevételek 2024.</t>
  </si>
  <si>
    <t>1.melléklet az 1/2021.(II.05.) önkormányzati rendelethez</t>
  </si>
  <si>
    <t>2.melléklet az 1/2021.(II.05.) önkormányzati rendelethez</t>
  </si>
  <si>
    <t>3.melléklet az 1/2021.(II.05.) önkormányzati rendelethez</t>
  </si>
  <si>
    <t>4.melléklet az 1/2021.(II.05.) önkormányzati rendelethez</t>
  </si>
  <si>
    <t>5.melléklet az 1/2021.(II.05.) önkormányzati rendelethez</t>
  </si>
  <si>
    <t>6.melléklet az 1/2021.(II.05.) önkormányzati rendelethez</t>
  </si>
  <si>
    <t>7.melléklet az 1/2021.(II.05.) önkormányzati rendelethez</t>
  </si>
  <si>
    <t>8. melléklet az 1/2021.(II.05.) önkormányzati rendelethez</t>
  </si>
  <si>
    <t>9. melléklet az 1/2021.(II.05.) önkormányzati rendelethez</t>
  </si>
  <si>
    <t>10. melléklet az 1/2021.(II.05.) önkormányzati rendelethez</t>
  </si>
  <si>
    <t>11.melléklet az 1/2021.(II.05.) önkormányzati rendelethez</t>
  </si>
  <si>
    <t>12.melléklet az 1/2021.(II.05.) önkormányzati rendelethez</t>
  </si>
  <si>
    <t>13.melléklet az 1/2021.(II.05.) önkormányzati rendelethez</t>
  </si>
  <si>
    <t>14.melléklet az 1/2021.(II.05.) önkormányzati rendelethez</t>
  </si>
  <si>
    <t>15. melléklet az 1/2021.(II.05.) önkormányzati rendelethez</t>
  </si>
  <si>
    <t>16.melléklet az 1/2021.(II.05.) önkormányzati rendelethez</t>
  </si>
  <si>
    <t>Előirányzat felhasználási terv (Ft)                                                                                                            17. melléklet az 1/2021.(II.05.)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</si>
</sst>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i/>
      <sz val="11"/>
      <color indexed="3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0070C0"/>
      <name val="Bookman Old Style"/>
      <family val="1"/>
    </font>
    <font>
      <sz val="10"/>
      <color theme="1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>
      <alignment/>
      <protection/>
    </xf>
    <xf numFmtId="0" fontId="6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0" borderId="10" xfId="40" applyNumberFormat="1" applyFont="1" applyBorder="1" applyAlignment="1">
      <alignment/>
    </xf>
    <xf numFmtId="189" fontId="12" fillId="34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71" fillId="0" borderId="0" xfId="0" applyFont="1" applyAlignment="1">
      <alignment/>
    </xf>
    <xf numFmtId="189" fontId="71" fillId="0" borderId="0" xfId="40" applyNumberFormat="1" applyFont="1" applyFill="1" applyAlignment="1">
      <alignment/>
    </xf>
    <xf numFmtId="189" fontId="71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71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71" fillId="0" borderId="0" xfId="40" applyNumberFormat="1" applyFont="1" applyFill="1" applyBorder="1" applyAlignment="1">
      <alignment/>
    </xf>
    <xf numFmtId="189" fontId="71" fillId="0" borderId="0" xfId="40" applyNumberFormat="1" applyFont="1" applyBorder="1" applyAlignment="1">
      <alignment/>
    </xf>
    <xf numFmtId="0" fontId="71" fillId="0" borderId="0" xfId="0" applyFont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71" fillId="0" borderId="10" xfId="0" applyNumberFormat="1" applyFont="1" applyBorder="1" applyAlignment="1">
      <alignment/>
    </xf>
    <xf numFmtId="3" fontId="7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1" fontId="12" fillId="35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71" fillId="0" borderId="0" xfId="0" applyNumberFormat="1" applyFont="1" applyFill="1" applyAlignment="1">
      <alignment/>
    </xf>
    <xf numFmtId="1" fontId="71" fillId="0" borderId="0" xfId="0" applyNumberFormat="1" applyFont="1" applyAlignment="1">
      <alignment/>
    </xf>
    <xf numFmtId="0" fontId="71" fillId="0" borderId="10" xfId="0" applyFont="1" applyBorder="1" applyAlignment="1">
      <alignment/>
    </xf>
    <xf numFmtId="1" fontId="71" fillId="35" borderId="0" xfId="0" applyNumberFormat="1" applyFont="1" applyFill="1" applyAlignment="1">
      <alignment/>
    </xf>
    <xf numFmtId="1" fontId="72" fillId="0" borderId="0" xfId="0" applyNumberFormat="1" applyFont="1" applyAlignment="1">
      <alignment/>
    </xf>
    <xf numFmtId="189" fontId="9" fillId="0" borderId="10" xfId="40" applyNumberFormat="1" applyFont="1" applyFill="1" applyBorder="1" applyAlignment="1">
      <alignment/>
    </xf>
    <xf numFmtId="189" fontId="71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189" fontId="71" fillId="35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center" vertical="center" wrapText="1"/>
    </xf>
    <xf numFmtId="189" fontId="71" fillId="0" borderId="0" xfId="40" applyNumberFormat="1" applyFont="1" applyAlignment="1">
      <alignment horizontal="center"/>
    </xf>
    <xf numFmtId="189" fontId="71" fillId="0" borderId="10" xfId="40" applyNumberFormat="1" applyFont="1" applyBorder="1" applyAlignment="1">
      <alignment horizontal="center"/>
    </xf>
    <xf numFmtId="189" fontId="71" fillId="0" borderId="0" xfId="40" applyNumberFormat="1" applyFont="1" applyAlignment="1">
      <alignment horizontal="center" vertical="center"/>
    </xf>
    <xf numFmtId="189" fontId="71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1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2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71" fillId="0" borderId="0" xfId="40" applyNumberFormat="1" applyFont="1" applyAlignment="1">
      <alignment horizontal="center" wrapText="1"/>
    </xf>
    <xf numFmtId="0" fontId="73" fillId="0" borderId="10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74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9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74" fillId="0" borderId="10" xfId="40" applyNumberFormat="1" applyFont="1" applyBorder="1" applyAlignment="1">
      <alignment horizontal="center" vertical="center"/>
    </xf>
    <xf numFmtId="189" fontId="74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wrapText="1"/>
    </xf>
    <xf numFmtId="189" fontId="71" fillId="0" borderId="0" xfId="40" applyNumberFormat="1" applyFont="1" applyAlignment="1">
      <alignment horizontal="center" vertical="center" wrapText="1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9" fontId="9" fillId="0" borderId="10" xfId="40" applyNumberFormat="1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89" fontId="71" fillId="0" borderId="0" xfId="40" applyNumberFormat="1" applyFont="1" applyAlignment="1">
      <alignment vertical="center"/>
    </xf>
    <xf numFmtId="189" fontId="29" fillId="0" borderId="0" xfId="40" applyNumberFormat="1" applyFont="1" applyAlignment="1">
      <alignment horizontal="center" vertical="center" wrapText="1"/>
    </xf>
    <xf numFmtId="189" fontId="71" fillId="0" borderId="10" xfId="40" applyNumberFormat="1" applyFont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189" fontId="71" fillId="35" borderId="10" xfId="40" applyNumberFormat="1" applyFont="1" applyFill="1" applyBorder="1" applyAlignment="1">
      <alignment vertical="center"/>
    </xf>
    <xf numFmtId="189" fontId="76" fillId="0" borderId="10" xfId="40" applyNumberFormat="1" applyFont="1" applyBorder="1" applyAlignment="1">
      <alignment/>
    </xf>
    <xf numFmtId="0" fontId="76" fillId="0" borderId="0" xfId="0" applyFont="1" applyAlignment="1">
      <alignment/>
    </xf>
    <xf numFmtId="0" fontId="8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189" fontId="76" fillId="35" borderId="10" xfId="40" applyNumberFormat="1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189" fontId="77" fillId="0" borderId="10" xfId="40" applyNumberFormat="1" applyFont="1" applyBorder="1" applyAlignment="1">
      <alignment/>
    </xf>
    <xf numFmtId="0" fontId="77" fillId="0" borderId="0" xfId="0" applyFont="1" applyAlignment="1">
      <alignment/>
    </xf>
    <xf numFmtId="189" fontId="12" fillId="36" borderId="10" xfId="40" applyNumberFormat="1" applyFont="1" applyFill="1" applyBorder="1" applyAlignment="1">
      <alignment/>
    </xf>
    <xf numFmtId="0" fontId="18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71" fillId="40" borderId="10" xfId="0" applyNumberFormat="1" applyFont="1" applyFill="1" applyBorder="1" applyAlignment="1">
      <alignment/>
    </xf>
    <xf numFmtId="0" fontId="5" fillId="37" borderId="10" xfId="56" applyFont="1" applyFill="1" applyBorder="1" applyAlignment="1">
      <alignment horizontal="left" vertical="center" wrapText="1"/>
      <protection/>
    </xf>
    <xf numFmtId="189" fontId="6" fillId="37" borderId="10" xfId="40" applyNumberFormat="1" applyFont="1" applyFill="1" applyBorder="1" applyAlignment="1">
      <alignment horizontal="center" vertical="center" wrapText="1"/>
    </xf>
    <xf numFmtId="189" fontId="71" fillId="37" borderId="10" xfId="40" applyNumberFormat="1" applyFont="1" applyFill="1" applyBorder="1" applyAlignment="1">
      <alignment horizontal="center" vertical="center"/>
    </xf>
    <xf numFmtId="0" fontId="5" fillId="39" borderId="10" xfId="56" applyFont="1" applyFill="1" applyBorder="1" applyAlignment="1">
      <alignment horizontal="left" vertical="center" wrapText="1"/>
      <protection/>
    </xf>
    <xf numFmtId="189" fontId="12" fillId="39" borderId="10" xfId="40" applyNumberFormat="1" applyFont="1" applyFill="1" applyBorder="1" applyAlignment="1">
      <alignment horizontal="center" vertical="center" wrapText="1"/>
    </xf>
    <xf numFmtId="189" fontId="71" fillId="39" borderId="10" xfId="4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189" fontId="30" fillId="0" borderId="10" xfId="40" applyNumberFormat="1" applyFont="1" applyBorder="1" applyAlignment="1">
      <alignment horizontal="center"/>
    </xf>
    <xf numFmtId="189" fontId="0" fillId="0" borderId="10" xfId="4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189" fontId="26" fillId="0" borderId="10" xfId="4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41" borderId="10" xfId="0" applyFont="1" applyFill="1" applyBorder="1" applyAlignment="1">
      <alignment/>
    </xf>
    <xf numFmtId="0" fontId="4" fillId="42" borderId="10" xfId="0" applyFont="1" applyFill="1" applyBorder="1" applyAlignment="1">
      <alignment horizontal="left" vertical="center"/>
    </xf>
    <xf numFmtId="173" fontId="4" fillId="42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/>
    </xf>
    <xf numFmtId="0" fontId="4" fillId="42" borderId="10" xfId="0" applyFont="1" applyFill="1" applyBorder="1" applyAlignment="1">
      <alignment horizontal="left" vertical="center" wrapText="1"/>
    </xf>
    <xf numFmtId="189" fontId="31" fillId="0" borderId="10" xfId="40" applyNumberFormat="1" applyFont="1" applyBorder="1" applyAlignment="1">
      <alignment/>
    </xf>
    <xf numFmtId="0" fontId="9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76" fillId="39" borderId="10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/>
    </xf>
    <xf numFmtId="189" fontId="11" fillId="0" borderId="10" xfId="40" applyNumberFormat="1" applyFont="1" applyFill="1" applyBorder="1" applyAlignment="1">
      <alignment/>
    </xf>
    <xf numFmtId="0" fontId="78" fillId="0" borderId="0" xfId="0" applyFont="1" applyAlignment="1">
      <alignment wrapText="1"/>
    </xf>
    <xf numFmtId="189" fontId="76" fillId="0" borderId="10" xfId="40" applyNumberFormat="1" applyFont="1" applyFill="1" applyBorder="1" applyAlignment="1">
      <alignment/>
    </xf>
    <xf numFmtId="189" fontId="76" fillId="0" borderId="0" xfId="40" applyNumberFormat="1" applyFont="1" applyAlignment="1">
      <alignment/>
    </xf>
    <xf numFmtId="189" fontId="11" fillId="0" borderId="10" xfId="40" applyNumberFormat="1" applyFont="1" applyBorder="1" applyAlignment="1">
      <alignment/>
    </xf>
    <xf numFmtId="189" fontId="8" fillId="0" borderId="10" xfId="40" applyNumberFormat="1" applyFont="1" applyBorder="1" applyAlignment="1">
      <alignment/>
    </xf>
    <xf numFmtId="189" fontId="9" fillId="37" borderId="10" xfId="40" applyNumberFormat="1" applyFont="1" applyFill="1" applyBorder="1" applyAlignment="1">
      <alignment/>
    </xf>
    <xf numFmtId="189" fontId="76" fillId="37" borderId="10" xfId="40" applyNumberFormat="1" applyFont="1" applyFill="1" applyBorder="1" applyAlignment="1">
      <alignment/>
    </xf>
    <xf numFmtId="189" fontId="9" fillId="38" borderId="10" xfId="40" applyNumberFormat="1" applyFont="1" applyFill="1" applyBorder="1" applyAlignment="1">
      <alignment/>
    </xf>
    <xf numFmtId="189" fontId="76" fillId="38" borderId="10" xfId="4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189" fontId="9" fillId="39" borderId="10" xfId="40" applyNumberFormat="1" applyFont="1" applyFill="1" applyBorder="1" applyAlignment="1">
      <alignment/>
    </xf>
    <xf numFmtId="189" fontId="76" fillId="39" borderId="10" xfId="40" applyNumberFormat="1" applyFont="1" applyFill="1" applyBorder="1" applyAlignment="1">
      <alignment/>
    </xf>
    <xf numFmtId="189" fontId="17" fillId="0" borderId="0" xfId="40" applyNumberFormat="1" applyFont="1" applyAlignment="1">
      <alignment horizontal="center" wrapText="1"/>
    </xf>
    <xf numFmtId="189" fontId="12" fillId="34" borderId="10" xfId="40" applyNumberFormat="1" applyFont="1" applyFill="1" applyBorder="1" applyAlignment="1">
      <alignment/>
    </xf>
    <xf numFmtId="189" fontId="16" fillId="0" borderId="10" xfId="40" applyNumberFormat="1" applyFont="1" applyFill="1" applyBorder="1" applyAlignment="1">
      <alignment horizontal="right" vertical="center" wrapText="1"/>
    </xf>
    <xf numFmtId="189" fontId="16" fillId="34" borderId="10" xfId="40" applyNumberFormat="1" applyFont="1" applyFill="1" applyBorder="1" applyAlignment="1">
      <alignment/>
    </xf>
    <xf numFmtId="3" fontId="7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6" fillId="36" borderId="10" xfId="0" applyNumberFormat="1" applyFont="1" applyFill="1" applyBorder="1" applyAlignment="1">
      <alignment/>
    </xf>
    <xf numFmtId="3" fontId="76" fillId="37" borderId="10" xfId="0" applyNumberFormat="1" applyFont="1" applyFill="1" applyBorder="1" applyAlignment="1">
      <alignment/>
    </xf>
    <xf numFmtId="3" fontId="8" fillId="37" borderId="10" xfId="0" applyNumberFormat="1" applyFont="1" applyFill="1" applyBorder="1" applyAlignment="1">
      <alignment/>
    </xf>
    <xf numFmtId="3" fontId="76" fillId="38" borderId="10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189" fontId="9" fillId="35" borderId="10" xfId="40" applyNumberFormat="1" applyFont="1" applyFill="1" applyBorder="1" applyAlignment="1">
      <alignment/>
    </xf>
    <xf numFmtId="0" fontId="9" fillId="36" borderId="10" xfId="0" applyFont="1" applyFill="1" applyBorder="1" applyAlignment="1">
      <alignment horizontal="justify"/>
    </xf>
    <xf numFmtId="0" fontId="9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71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4" fillId="44" borderId="13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SheetLayoutView="100" zoomScalePageLayoutView="0" workbookViewId="0" topLeftCell="A1">
      <selection activeCell="A3" sqref="A3:B3"/>
    </sheetView>
  </sheetViews>
  <sheetFormatPr defaultColWidth="9.140625" defaultRowHeight="15"/>
  <cols>
    <col min="1" max="1" width="85.57421875" style="0" customWidth="1"/>
    <col min="2" max="2" width="21.00390625" style="75" bestFit="1" customWidth="1"/>
  </cols>
  <sheetData>
    <row r="1" spans="1:2" ht="14.25">
      <c r="A1" s="255" t="s">
        <v>751</v>
      </c>
      <c r="B1" s="255"/>
    </row>
    <row r="2" spans="1:2" ht="14.25">
      <c r="A2" s="57"/>
      <c r="B2" s="74"/>
    </row>
    <row r="3" spans="1:2" ht="18">
      <c r="A3" s="257" t="s">
        <v>743</v>
      </c>
      <c r="B3" s="257"/>
    </row>
    <row r="4" spans="1:2" ht="50.25" customHeight="1">
      <c r="A4" s="256" t="s">
        <v>641</v>
      </c>
      <c r="B4" s="256"/>
    </row>
    <row r="6" spans="2:9" ht="14.25">
      <c r="B6" s="76"/>
      <c r="C6" s="3"/>
      <c r="D6" s="3"/>
      <c r="E6" s="3"/>
      <c r="F6" s="3"/>
      <c r="G6" s="3"/>
      <c r="H6" s="3"/>
      <c r="I6" s="3"/>
    </row>
    <row r="7" spans="1:9" ht="14.25">
      <c r="A7" s="29" t="s">
        <v>378</v>
      </c>
      <c r="B7" s="77">
        <f>'kiadások önkorm'!F26</f>
        <v>49023000</v>
      </c>
      <c r="C7" s="3"/>
      <c r="D7" s="3"/>
      <c r="E7" s="3"/>
      <c r="F7" s="3"/>
      <c r="G7" s="3"/>
      <c r="H7" s="3"/>
      <c r="I7" s="3"/>
    </row>
    <row r="8" spans="1:9" ht="14.25">
      <c r="A8" s="29" t="s">
        <v>379</v>
      </c>
      <c r="B8" s="77">
        <f>'kiadások önkorm'!F27</f>
        <v>7599000</v>
      </c>
      <c r="C8" s="3"/>
      <c r="D8" s="3"/>
      <c r="E8" s="3"/>
      <c r="F8" s="3"/>
      <c r="G8" s="3"/>
      <c r="H8" s="3"/>
      <c r="I8" s="3"/>
    </row>
    <row r="9" spans="1:9" ht="14.25">
      <c r="A9" s="29" t="s">
        <v>380</v>
      </c>
      <c r="B9" s="77">
        <f>'kiadások önkorm'!F52</f>
        <v>99270196</v>
      </c>
      <c r="C9" s="3"/>
      <c r="D9" s="3"/>
      <c r="E9" s="3"/>
      <c r="F9" s="3"/>
      <c r="G9" s="3"/>
      <c r="H9" s="3"/>
      <c r="I9" s="3"/>
    </row>
    <row r="10" spans="1:9" ht="14.25">
      <c r="A10" s="29" t="s">
        <v>381</v>
      </c>
      <c r="B10" s="77">
        <f>'kiadások önkorm'!F61</f>
        <v>3690880</v>
      </c>
      <c r="C10" s="3"/>
      <c r="D10" s="3"/>
      <c r="E10" s="3"/>
      <c r="F10" s="3"/>
      <c r="G10" s="3"/>
      <c r="H10" s="3"/>
      <c r="I10" s="3"/>
    </row>
    <row r="11" spans="1:9" ht="14.25">
      <c r="A11" s="29" t="s">
        <v>382</v>
      </c>
      <c r="B11" s="77">
        <f>'kiadások önkorm'!F75</f>
        <v>14507201</v>
      </c>
      <c r="C11" s="3"/>
      <c r="D11" s="3"/>
      <c r="E11" s="3"/>
      <c r="F11" s="3"/>
      <c r="G11" s="3"/>
      <c r="H11" s="3"/>
      <c r="I11" s="3"/>
    </row>
    <row r="12" spans="1:9" ht="14.25">
      <c r="A12" s="29" t="s">
        <v>383</v>
      </c>
      <c r="B12" s="77">
        <f>'kiadások önkorm'!F84</f>
        <v>2235600</v>
      </c>
      <c r="C12" s="3"/>
      <c r="D12" s="3"/>
      <c r="E12" s="3"/>
      <c r="F12" s="3"/>
      <c r="G12" s="3"/>
      <c r="H12" s="3"/>
      <c r="I12" s="3"/>
    </row>
    <row r="13" spans="1:9" ht="14.25">
      <c r="A13" s="29" t="s">
        <v>384</v>
      </c>
      <c r="B13" s="77">
        <f>'kiadások önkorm'!F89</f>
        <v>16892400</v>
      </c>
      <c r="C13" s="3"/>
      <c r="D13" s="3"/>
      <c r="E13" s="3"/>
      <c r="F13" s="3"/>
      <c r="G13" s="3"/>
      <c r="H13" s="3"/>
      <c r="I13" s="3"/>
    </row>
    <row r="14" spans="1:9" ht="14.25">
      <c r="A14" s="29" t="s">
        <v>385</v>
      </c>
      <c r="B14" s="77">
        <f>'kiadások önkorm'!F98</f>
        <v>0</v>
      </c>
      <c r="C14" s="3"/>
      <c r="D14" s="3"/>
      <c r="E14" s="3"/>
      <c r="F14" s="3"/>
      <c r="G14" s="3"/>
      <c r="H14" s="3"/>
      <c r="I14" s="3"/>
    </row>
    <row r="15" spans="1:9" ht="14.25">
      <c r="A15" s="30" t="s">
        <v>377</v>
      </c>
      <c r="B15" s="77">
        <f>SUM(B7:B14)</f>
        <v>193218277</v>
      </c>
      <c r="C15" s="3"/>
      <c r="D15" s="3"/>
      <c r="E15" s="3"/>
      <c r="F15" s="3"/>
      <c r="G15" s="3"/>
      <c r="H15" s="3"/>
      <c r="I15" s="3"/>
    </row>
    <row r="16" spans="1:9" ht="14.25">
      <c r="A16" s="30" t="s">
        <v>386</v>
      </c>
      <c r="B16" s="77">
        <f>'kiadások önkorm'!F123</f>
        <v>2082998</v>
      </c>
      <c r="C16" s="3"/>
      <c r="D16" s="3"/>
      <c r="E16" s="3"/>
      <c r="F16" s="3"/>
      <c r="G16" s="3"/>
      <c r="H16" s="3"/>
      <c r="I16" s="3"/>
    </row>
    <row r="17" spans="1:9" ht="14.25">
      <c r="A17" s="41" t="s">
        <v>194</v>
      </c>
      <c r="B17" s="78">
        <f>SUM(B16+B15)</f>
        <v>195301275</v>
      </c>
      <c r="C17" s="3"/>
      <c r="D17" s="3"/>
      <c r="E17" s="3"/>
      <c r="F17" s="3"/>
      <c r="G17" s="3"/>
      <c r="H17" s="3"/>
      <c r="I17" s="3"/>
    </row>
    <row r="18" spans="1:9" ht="14.25">
      <c r="A18" s="29" t="s">
        <v>388</v>
      </c>
      <c r="B18" s="77">
        <f>'bevételek önkormányzat'!F19</f>
        <v>37074944</v>
      </c>
      <c r="C18" s="3"/>
      <c r="D18" s="3"/>
      <c r="E18" s="3"/>
      <c r="F18" s="3"/>
      <c r="G18" s="3"/>
      <c r="H18" s="3"/>
      <c r="I18" s="3"/>
    </row>
    <row r="19" spans="1:9" ht="14.25">
      <c r="A19" s="29" t="s">
        <v>389</v>
      </c>
      <c r="B19" s="77">
        <f>'bevételek önkormányzat'!F55</f>
        <v>12868167</v>
      </c>
      <c r="C19" s="3"/>
      <c r="D19" s="3"/>
      <c r="E19" s="3"/>
      <c r="F19" s="3"/>
      <c r="G19" s="3"/>
      <c r="H19" s="3"/>
      <c r="I19" s="3"/>
    </row>
    <row r="20" spans="1:9" ht="14.25">
      <c r="A20" s="29" t="s">
        <v>390</v>
      </c>
      <c r="B20" s="77">
        <f>'bevételek önkormányzat'!F33</f>
        <v>41800000</v>
      </c>
      <c r="C20" s="3"/>
      <c r="D20" s="3"/>
      <c r="E20" s="3"/>
      <c r="F20" s="3"/>
      <c r="G20" s="3"/>
      <c r="H20" s="3"/>
      <c r="I20" s="3"/>
    </row>
    <row r="21" spans="1:9" ht="14.25">
      <c r="A21" s="29" t="s">
        <v>391</v>
      </c>
      <c r="B21" s="77">
        <f>'bevételek önkormányzat'!F44</f>
        <v>68875000</v>
      </c>
      <c r="C21" s="3"/>
      <c r="D21" s="3"/>
      <c r="E21" s="3"/>
      <c r="F21" s="3"/>
      <c r="G21" s="3"/>
      <c r="H21" s="3"/>
      <c r="I21" s="3"/>
    </row>
    <row r="22" spans="1:9" ht="14.25">
      <c r="A22" s="29" t="s">
        <v>392</v>
      </c>
      <c r="B22" s="77">
        <f>'bevételek önkormányzat'!F61</f>
        <v>0</v>
      </c>
      <c r="C22" s="3"/>
      <c r="D22" s="3"/>
      <c r="E22" s="3"/>
      <c r="F22" s="3"/>
      <c r="G22" s="3"/>
      <c r="H22" s="3"/>
      <c r="I22" s="3"/>
    </row>
    <row r="23" spans="1:9" ht="14.25">
      <c r="A23" s="29" t="s">
        <v>393</v>
      </c>
      <c r="B23" s="77">
        <f>'bevételek önkormányzat'!F48</f>
        <v>0</v>
      </c>
      <c r="C23" s="3"/>
      <c r="D23" s="3"/>
      <c r="E23" s="3"/>
      <c r="F23" s="3"/>
      <c r="G23" s="3"/>
      <c r="H23" s="3"/>
      <c r="I23" s="3"/>
    </row>
    <row r="24" spans="1:9" ht="14.25">
      <c r="A24" s="29" t="s">
        <v>394</v>
      </c>
      <c r="B24" s="77">
        <f>'bevételek önkormányzat'!F65</f>
        <v>0</v>
      </c>
      <c r="C24" s="3"/>
      <c r="D24" s="3"/>
      <c r="E24" s="3"/>
      <c r="F24" s="3"/>
      <c r="G24" s="3"/>
      <c r="H24" s="3"/>
      <c r="I24" s="3"/>
    </row>
    <row r="25" spans="1:9" ht="14.25">
      <c r="A25" s="30" t="s">
        <v>387</v>
      </c>
      <c r="B25" s="77">
        <f>SUM(B18:B24)</f>
        <v>160618111</v>
      </c>
      <c r="C25" s="3"/>
      <c r="D25" s="3"/>
      <c r="E25" s="3"/>
      <c r="F25" s="3"/>
      <c r="G25" s="3"/>
      <c r="H25" s="3"/>
      <c r="I25" s="3"/>
    </row>
    <row r="26" spans="1:9" ht="14.25">
      <c r="A26" s="30" t="s">
        <v>395</v>
      </c>
      <c r="B26" s="77">
        <f>'bevételek önkormányzat'!F96</f>
        <v>34683164</v>
      </c>
      <c r="C26" s="3"/>
      <c r="D26" s="3"/>
      <c r="E26" s="3"/>
      <c r="F26" s="3"/>
      <c r="G26" s="3"/>
      <c r="H26" s="3"/>
      <c r="I26" s="3"/>
    </row>
    <row r="27" spans="1:9" ht="14.25">
      <c r="A27" s="41" t="s">
        <v>195</v>
      </c>
      <c r="B27" s="78">
        <f>SUM(B25+B26)</f>
        <v>195301275</v>
      </c>
      <c r="C27" s="3"/>
      <c r="D27" s="3"/>
      <c r="E27" s="3"/>
      <c r="F27" s="3"/>
      <c r="G27" s="3"/>
      <c r="H27" s="3"/>
      <c r="I27" s="3"/>
    </row>
    <row r="28" spans="1:9" ht="14.25">
      <c r="A28" s="3"/>
      <c r="B28" s="76"/>
      <c r="C28" s="3"/>
      <c r="D28" s="3"/>
      <c r="E28" s="3"/>
      <c r="F28" s="3"/>
      <c r="G28" s="3"/>
      <c r="H28" s="3"/>
      <c r="I28" s="3"/>
    </row>
    <row r="29" spans="1:9" ht="14.25">
      <c r="A29" s="3"/>
      <c r="B29" s="76"/>
      <c r="C29" s="3"/>
      <c r="D29" s="3"/>
      <c r="E29" s="3"/>
      <c r="F29" s="3"/>
      <c r="G29" s="3"/>
      <c r="H29" s="3"/>
      <c r="I29" s="3"/>
    </row>
    <row r="30" spans="1:9" ht="14.25">
      <c r="A30" s="3"/>
      <c r="B30" s="76"/>
      <c r="C30" s="3"/>
      <c r="D30" s="3"/>
      <c r="E30" s="3"/>
      <c r="F30" s="3"/>
      <c r="G30" s="3"/>
      <c r="H30" s="3"/>
      <c r="I30" s="3"/>
    </row>
    <row r="31" spans="1:9" ht="14.25">
      <c r="A31" s="3"/>
      <c r="B31" s="76"/>
      <c r="C31" s="3"/>
      <c r="D31" s="3"/>
      <c r="E31" s="3"/>
      <c r="F31" s="3"/>
      <c r="G31" s="3"/>
      <c r="H31" s="3"/>
      <c r="I31" s="3"/>
    </row>
    <row r="32" spans="1:9" ht="14.25">
      <c r="A32" s="3"/>
      <c r="B32" s="76"/>
      <c r="C32" s="3"/>
      <c r="D32" s="3"/>
      <c r="E32" s="3"/>
      <c r="F32" s="3"/>
      <c r="G32" s="3"/>
      <c r="H32" s="3"/>
      <c r="I32" s="3"/>
    </row>
    <row r="33" spans="1:9" ht="14.25">
      <c r="A33" s="3"/>
      <c r="B33" s="76"/>
      <c r="C33" s="3"/>
      <c r="D33" s="3"/>
      <c r="E33" s="3"/>
      <c r="F33" s="3"/>
      <c r="G33" s="3"/>
      <c r="H33" s="3"/>
      <c r="I33" s="3"/>
    </row>
    <row r="34" spans="1:9" ht="14.25">
      <c r="A34" s="3"/>
      <c r="B34" s="76"/>
      <c r="C34" s="3"/>
      <c r="D34" s="3"/>
      <c r="E34" s="3"/>
      <c r="F34" s="3"/>
      <c r="G34" s="3"/>
      <c r="H34" s="3"/>
      <c r="I34" s="3"/>
    </row>
  </sheetData>
  <sheetProtection/>
  <mergeCells count="3">
    <mergeCell ref="A1:B1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A3" sqref="A3:E3"/>
    </sheetView>
  </sheetViews>
  <sheetFormatPr defaultColWidth="9.140625" defaultRowHeight="15"/>
  <cols>
    <col min="1" max="1" width="107.8515625" style="58" customWidth="1"/>
    <col min="2" max="2" width="9.140625" style="58" customWidth="1"/>
    <col min="3" max="5" width="17.7109375" style="141" customWidth="1"/>
    <col min="6" max="16384" width="9.140625" style="58" customWidth="1"/>
  </cols>
  <sheetData>
    <row r="1" spans="1:5" ht="13.5">
      <c r="A1" s="270" t="s">
        <v>760</v>
      </c>
      <c r="B1" s="270"/>
      <c r="C1" s="270"/>
      <c r="D1" s="270"/>
      <c r="E1" s="270"/>
    </row>
    <row r="2" spans="1:5" ht="27" customHeight="1">
      <c r="A2" s="258" t="s">
        <v>743</v>
      </c>
      <c r="B2" s="271"/>
      <c r="C2" s="271"/>
      <c r="D2" s="271"/>
      <c r="E2" s="271"/>
    </row>
    <row r="3" spans="1:5" ht="22.5" customHeight="1">
      <c r="A3" s="261" t="s">
        <v>0</v>
      </c>
      <c r="B3" s="271"/>
      <c r="C3" s="271"/>
      <c r="D3" s="271"/>
      <c r="E3" s="271"/>
    </row>
    <row r="4" ht="18">
      <c r="A4" s="45"/>
    </row>
    <row r="5" ht="13.5">
      <c r="A5" s="58" t="s">
        <v>333</v>
      </c>
    </row>
    <row r="6" spans="1:5" s="151" customFormat="1" ht="48.75" customHeight="1">
      <c r="A6" s="46" t="s">
        <v>396</v>
      </c>
      <c r="B6" s="47" t="s">
        <v>397</v>
      </c>
      <c r="C6" s="118" t="s">
        <v>350</v>
      </c>
      <c r="D6" s="118" t="s">
        <v>351</v>
      </c>
      <c r="E6" s="118" t="s">
        <v>352</v>
      </c>
    </row>
    <row r="7" spans="1:5" ht="13.5" customHeight="1">
      <c r="A7" s="69" t="s">
        <v>343</v>
      </c>
      <c r="B7" s="35" t="s">
        <v>633</v>
      </c>
      <c r="C7" s="87">
        <v>0</v>
      </c>
      <c r="D7" s="87">
        <v>0</v>
      </c>
      <c r="E7" s="87">
        <v>0</v>
      </c>
    </row>
    <row r="8" spans="1:5" ht="13.5" customHeight="1">
      <c r="A8" s="69" t="s">
        <v>344</v>
      </c>
      <c r="B8" s="28" t="s">
        <v>22</v>
      </c>
      <c r="C8" s="87">
        <v>0</v>
      </c>
      <c r="D8" s="87">
        <v>0</v>
      </c>
      <c r="E8" s="87">
        <v>0</v>
      </c>
    </row>
    <row r="9" spans="1:5" ht="13.5" customHeight="1">
      <c r="A9" s="44" t="s">
        <v>217</v>
      </c>
      <c r="B9" s="44" t="s">
        <v>609</v>
      </c>
      <c r="C9" s="87">
        <v>36000000</v>
      </c>
      <c r="D9" s="87"/>
      <c r="E9" s="87">
        <f>C9-D9</f>
        <v>36000000</v>
      </c>
    </row>
    <row r="10" spans="1:5" ht="13.5" customHeight="1">
      <c r="A10" s="44" t="s">
        <v>218</v>
      </c>
      <c r="B10" s="44" t="s">
        <v>609</v>
      </c>
      <c r="C10" s="87"/>
      <c r="D10" s="87"/>
      <c r="E10" s="87">
        <f aca="true" t="shared" si="0" ref="E10:E15">C10-D10</f>
        <v>0</v>
      </c>
    </row>
    <row r="11" spans="1:5" ht="13.5" customHeight="1">
      <c r="A11" s="44" t="s">
        <v>219</v>
      </c>
      <c r="B11" s="44" t="s">
        <v>609</v>
      </c>
      <c r="C11" s="87"/>
      <c r="D11" s="87"/>
      <c r="E11" s="87">
        <f t="shared" si="0"/>
        <v>0</v>
      </c>
    </row>
    <row r="12" spans="1:5" ht="13.5" customHeight="1">
      <c r="A12" s="44" t="s">
        <v>220</v>
      </c>
      <c r="B12" s="44" t="s">
        <v>609</v>
      </c>
      <c r="C12" s="87">
        <v>500000</v>
      </c>
      <c r="D12" s="87"/>
      <c r="E12" s="87">
        <f t="shared" si="0"/>
        <v>500000</v>
      </c>
    </row>
    <row r="13" spans="1:5" ht="13.5" customHeight="1">
      <c r="A13" s="44" t="s">
        <v>172</v>
      </c>
      <c r="B13" s="48" t="s">
        <v>616</v>
      </c>
      <c r="C13" s="87">
        <v>0</v>
      </c>
      <c r="D13" s="87"/>
      <c r="E13" s="87">
        <f t="shared" si="0"/>
        <v>0</v>
      </c>
    </row>
    <row r="14" spans="1:5" ht="13.5" customHeight="1">
      <c r="A14" s="44" t="s">
        <v>170</v>
      </c>
      <c r="B14" s="48" t="s">
        <v>610</v>
      </c>
      <c r="C14" s="87">
        <v>5000000</v>
      </c>
      <c r="D14" s="87"/>
      <c r="E14" s="87">
        <f t="shared" si="0"/>
        <v>5000000</v>
      </c>
    </row>
    <row r="15" spans="1:5" ht="13.5" customHeight="1">
      <c r="A15" s="252" t="s">
        <v>345</v>
      </c>
      <c r="B15" s="253" t="s">
        <v>348</v>
      </c>
      <c r="C15" s="173"/>
      <c r="D15" s="173">
        <v>0</v>
      </c>
      <c r="E15" s="87">
        <f t="shared" si="0"/>
        <v>0</v>
      </c>
    </row>
    <row r="16" spans="1:5" ht="13.5" customHeight="1">
      <c r="A16" s="252"/>
      <c r="B16" s="254" t="s">
        <v>629</v>
      </c>
      <c r="C16" s="173"/>
      <c r="D16" s="173"/>
      <c r="E16" s="173"/>
    </row>
    <row r="17" spans="1:5" ht="13.5" customHeight="1">
      <c r="A17" s="252"/>
      <c r="B17" s="254" t="s">
        <v>14</v>
      </c>
      <c r="C17" s="173"/>
      <c r="D17" s="173"/>
      <c r="E17" s="173"/>
    </row>
    <row r="18" spans="1:5" ht="13.5" customHeight="1">
      <c r="A18" s="252" t="s">
        <v>346</v>
      </c>
      <c r="B18" s="253" t="s">
        <v>349</v>
      </c>
      <c r="C18" s="173"/>
      <c r="D18" s="173">
        <v>0</v>
      </c>
      <c r="E18" s="173">
        <v>0</v>
      </c>
    </row>
    <row r="19" spans="1:5" ht="13.5" customHeight="1">
      <c r="A19" s="252" t="s">
        <v>347</v>
      </c>
      <c r="B19" s="253"/>
      <c r="C19" s="173"/>
      <c r="D19" s="173"/>
      <c r="E19" s="173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1.28125" style="83" customWidth="1"/>
    <col min="2" max="2" width="10.8515625" style="83" customWidth="1"/>
    <col min="3" max="3" width="18.00390625" style="126" bestFit="1" customWidth="1"/>
    <col min="4" max="16384" width="8.8515625" style="83" customWidth="1"/>
  </cols>
  <sheetData>
    <row r="1" spans="1:3" ht="13.5">
      <c r="A1" s="262" t="s">
        <v>761</v>
      </c>
      <c r="B1" s="262"/>
      <c r="C1" s="262"/>
    </row>
    <row r="2" spans="1:3" ht="27" customHeight="1">
      <c r="A2" s="258" t="s">
        <v>743</v>
      </c>
      <c r="B2" s="259"/>
      <c r="C2" s="259"/>
    </row>
    <row r="3" spans="1:3" ht="27" customHeight="1">
      <c r="A3" s="261" t="s">
        <v>648</v>
      </c>
      <c r="B3" s="259"/>
      <c r="C3" s="259"/>
    </row>
    <row r="4" spans="1:3" ht="19.5" customHeight="1">
      <c r="A4" s="40"/>
      <c r="B4" s="131"/>
      <c r="C4" s="153"/>
    </row>
    <row r="5" ht="13.5">
      <c r="A5" s="58" t="s">
        <v>333</v>
      </c>
    </row>
    <row r="6" spans="1:3" s="119" customFormat="1" ht="27">
      <c r="A6" s="157" t="s">
        <v>323</v>
      </c>
      <c r="B6" s="2" t="s">
        <v>397</v>
      </c>
      <c r="C6" s="154" t="s">
        <v>670</v>
      </c>
    </row>
    <row r="7" spans="1:3" ht="13.5">
      <c r="A7" s="11" t="s">
        <v>272</v>
      </c>
      <c r="B7" s="5" t="s">
        <v>487</v>
      </c>
      <c r="C7" s="127"/>
    </row>
    <row r="8" spans="1:3" ht="13.5">
      <c r="A8" s="11" t="s">
        <v>273</v>
      </c>
      <c r="B8" s="5" t="s">
        <v>487</v>
      </c>
      <c r="C8" s="127"/>
    </row>
    <row r="9" spans="1:3" ht="13.5">
      <c r="A9" s="11" t="s">
        <v>274</v>
      </c>
      <c r="B9" s="5" t="s">
        <v>487</v>
      </c>
      <c r="C9" s="127"/>
    </row>
    <row r="10" spans="1:3" ht="13.5">
      <c r="A10" s="11" t="s">
        <v>275</v>
      </c>
      <c r="B10" s="5" t="s">
        <v>487</v>
      </c>
      <c r="C10" s="127"/>
    </row>
    <row r="11" spans="1:3" ht="13.5">
      <c r="A11" s="11" t="s">
        <v>276</v>
      </c>
      <c r="B11" s="5" t="s">
        <v>487</v>
      </c>
      <c r="C11" s="127"/>
    </row>
    <row r="12" spans="1:3" ht="13.5">
      <c r="A12" s="11" t="s">
        <v>277</v>
      </c>
      <c r="B12" s="5" t="s">
        <v>487</v>
      </c>
      <c r="C12" s="127"/>
    </row>
    <row r="13" spans="1:3" ht="13.5">
      <c r="A13" s="11" t="s">
        <v>278</v>
      </c>
      <c r="B13" s="5" t="s">
        <v>487</v>
      </c>
      <c r="C13" s="127"/>
    </row>
    <row r="14" spans="1:3" ht="13.5">
      <c r="A14" s="11" t="s">
        <v>279</v>
      </c>
      <c r="B14" s="5" t="s">
        <v>487</v>
      </c>
      <c r="C14" s="127"/>
    </row>
    <row r="15" spans="1:3" ht="13.5">
      <c r="A15" s="11" t="s">
        <v>280</v>
      </c>
      <c r="B15" s="5" t="s">
        <v>487</v>
      </c>
      <c r="C15" s="127"/>
    </row>
    <row r="16" spans="1:3" ht="13.5">
      <c r="A16" s="11" t="s">
        <v>281</v>
      </c>
      <c r="B16" s="5" t="s">
        <v>487</v>
      </c>
      <c r="C16" s="127"/>
    </row>
    <row r="17" spans="1:3" ht="26.25">
      <c r="A17" s="9" t="s">
        <v>100</v>
      </c>
      <c r="B17" s="7" t="s">
        <v>487</v>
      </c>
      <c r="C17" s="127">
        <f>SUM(C7:C16)</f>
        <v>0</v>
      </c>
    </row>
    <row r="18" spans="1:3" ht="13.5">
      <c r="A18" s="11" t="s">
        <v>272</v>
      </c>
      <c r="B18" s="5" t="s">
        <v>488</v>
      </c>
      <c r="C18" s="127"/>
    </row>
    <row r="19" spans="1:3" ht="13.5">
      <c r="A19" s="11" t="s">
        <v>273</v>
      </c>
      <c r="B19" s="5" t="s">
        <v>488</v>
      </c>
      <c r="C19" s="127"/>
    </row>
    <row r="20" spans="1:3" ht="13.5">
      <c r="A20" s="11" t="s">
        <v>274</v>
      </c>
      <c r="B20" s="5" t="s">
        <v>488</v>
      </c>
      <c r="C20" s="127"/>
    </row>
    <row r="21" spans="1:3" ht="13.5">
      <c r="A21" s="11" t="s">
        <v>275</v>
      </c>
      <c r="B21" s="5" t="s">
        <v>488</v>
      </c>
      <c r="C21" s="127"/>
    </row>
    <row r="22" spans="1:3" ht="13.5">
      <c r="A22" s="11" t="s">
        <v>276</v>
      </c>
      <c r="B22" s="5" t="s">
        <v>488</v>
      </c>
      <c r="C22" s="127"/>
    </row>
    <row r="23" spans="1:3" ht="13.5">
      <c r="A23" s="11" t="s">
        <v>277</v>
      </c>
      <c r="B23" s="5" t="s">
        <v>488</v>
      </c>
      <c r="C23" s="127"/>
    </row>
    <row r="24" spans="1:3" ht="13.5">
      <c r="A24" s="11" t="s">
        <v>278</v>
      </c>
      <c r="B24" s="5" t="s">
        <v>488</v>
      </c>
      <c r="C24" s="127"/>
    </row>
    <row r="25" spans="1:3" ht="13.5">
      <c r="A25" s="11" t="s">
        <v>279</v>
      </c>
      <c r="B25" s="5" t="s">
        <v>488</v>
      </c>
      <c r="C25" s="127"/>
    </row>
    <row r="26" spans="1:3" ht="13.5">
      <c r="A26" s="11" t="s">
        <v>280</v>
      </c>
      <c r="B26" s="5" t="s">
        <v>488</v>
      </c>
      <c r="C26" s="127"/>
    </row>
    <row r="27" spans="1:3" ht="13.5">
      <c r="A27" s="11" t="s">
        <v>281</v>
      </c>
      <c r="B27" s="5" t="s">
        <v>488</v>
      </c>
      <c r="C27" s="127"/>
    </row>
    <row r="28" spans="1:3" ht="26.25">
      <c r="A28" s="9" t="s">
        <v>101</v>
      </c>
      <c r="B28" s="7" t="s">
        <v>488</v>
      </c>
      <c r="C28" s="127">
        <f>SUM(C18:C27)</f>
        <v>0</v>
      </c>
    </row>
    <row r="29" spans="1:3" ht="13.5">
      <c r="A29" s="11" t="s">
        <v>272</v>
      </c>
      <c r="B29" s="5" t="s">
        <v>489</v>
      </c>
      <c r="C29" s="127">
        <v>200000</v>
      </c>
    </row>
    <row r="30" spans="1:3" ht="13.5">
      <c r="A30" s="11" t="s">
        <v>273</v>
      </c>
      <c r="B30" s="5" t="s">
        <v>489</v>
      </c>
      <c r="C30" s="127"/>
    </row>
    <row r="31" spans="1:3" ht="13.5">
      <c r="A31" s="11" t="s">
        <v>274</v>
      </c>
      <c r="B31" s="5" t="s">
        <v>489</v>
      </c>
      <c r="C31" s="127"/>
    </row>
    <row r="32" spans="1:3" ht="13.5">
      <c r="A32" s="11" t="s">
        <v>275</v>
      </c>
      <c r="B32" s="5" t="s">
        <v>489</v>
      </c>
      <c r="C32" s="127"/>
    </row>
    <row r="33" spans="1:3" ht="13.5">
      <c r="A33" s="11" t="s">
        <v>276</v>
      </c>
      <c r="B33" s="5" t="s">
        <v>489</v>
      </c>
      <c r="C33" s="127"/>
    </row>
    <row r="34" spans="1:3" ht="13.5">
      <c r="A34" s="11" t="s">
        <v>277</v>
      </c>
      <c r="B34" s="5" t="s">
        <v>489</v>
      </c>
      <c r="C34" s="127"/>
    </row>
    <row r="35" spans="1:3" ht="13.5">
      <c r="A35" s="11" t="s">
        <v>278</v>
      </c>
      <c r="B35" s="5" t="s">
        <v>489</v>
      </c>
      <c r="C35" s="127">
        <v>4500000</v>
      </c>
    </row>
    <row r="36" spans="1:3" ht="13.5">
      <c r="A36" s="11" t="s">
        <v>279</v>
      </c>
      <c r="B36" s="5" t="s">
        <v>489</v>
      </c>
      <c r="C36" s="127">
        <v>5207201</v>
      </c>
    </row>
    <row r="37" spans="1:3" ht="13.5">
      <c r="A37" s="11" t="s">
        <v>280</v>
      </c>
      <c r="B37" s="5" t="s">
        <v>489</v>
      </c>
      <c r="C37" s="127"/>
    </row>
    <row r="38" spans="1:3" ht="13.5">
      <c r="A38" s="11" t="s">
        <v>281</v>
      </c>
      <c r="B38" s="5" t="s">
        <v>489</v>
      </c>
      <c r="C38" s="127"/>
    </row>
    <row r="39" spans="1:3" ht="13.5">
      <c r="A39" s="9" t="s">
        <v>102</v>
      </c>
      <c r="B39" s="7" t="s">
        <v>489</v>
      </c>
      <c r="C39" s="127">
        <f>SUM(C29:C38)</f>
        <v>9907201</v>
      </c>
    </row>
    <row r="40" spans="1:3" ht="13.5">
      <c r="A40" s="11" t="s">
        <v>282</v>
      </c>
      <c r="B40" s="4" t="s">
        <v>491</v>
      </c>
      <c r="C40" s="127"/>
    </row>
    <row r="41" spans="1:3" ht="13.5">
      <c r="A41" s="11" t="s">
        <v>283</v>
      </c>
      <c r="B41" s="4" t="s">
        <v>491</v>
      </c>
      <c r="C41" s="127"/>
    </row>
    <row r="42" spans="1:3" ht="13.5">
      <c r="A42" s="11" t="s">
        <v>284</v>
      </c>
      <c r="B42" s="4" t="s">
        <v>491</v>
      </c>
      <c r="C42" s="127"/>
    </row>
    <row r="43" spans="1:3" ht="13.5">
      <c r="A43" s="4" t="s">
        <v>285</v>
      </c>
      <c r="B43" s="4" t="s">
        <v>491</v>
      </c>
      <c r="C43" s="127"/>
    </row>
    <row r="44" spans="1:3" ht="13.5">
      <c r="A44" s="4" t="s">
        <v>286</v>
      </c>
      <c r="B44" s="4" t="s">
        <v>491</v>
      </c>
      <c r="C44" s="127"/>
    </row>
    <row r="45" spans="1:3" ht="13.5">
      <c r="A45" s="4" t="s">
        <v>287</v>
      </c>
      <c r="B45" s="4" t="s">
        <v>491</v>
      </c>
      <c r="C45" s="127"/>
    </row>
    <row r="46" spans="1:3" ht="13.5">
      <c r="A46" s="11" t="s">
        <v>288</v>
      </c>
      <c r="B46" s="4" t="s">
        <v>491</v>
      </c>
      <c r="C46" s="127"/>
    </row>
    <row r="47" spans="1:3" ht="13.5">
      <c r="A47" s="11" t="s">
        <v>289</v>
      </c>
      <c r="B47" s="4" t="s">
        <v>491</v>
      </c>
      <c r="C47" s="127"/>
    </row>
    <row r="48" spans="1:3" ht="13.5">
      <c r="A48" s="11" t="s">
        <v>290</v>
      </c>
      <c r="B48" s="4" t="s">
        <v>491</v>
      </c>
      <c r="C48" s="127"/>
    </row>
    <row r="49" spans="1:3" ht="13.5">
      <c r="A49" s="11" t="s">
        <v>291</v>
      </c>
      <c r="B49" s="4" t="s">
        <v>491</v>
      </c>
      <c r="C49" s="127"/>
    </row>
    <row r="50" spans="1:3" ht="26.25">
      <c r="A50" s="9" t="s">
        <v>103</v>
      </c>
      <c r="B50" s="7" t="s">
        <v>491</v>
      </c>
      <c r="C50" s="127"/>
    </row>
    <row r="51" spans="1:3" ht="13.5">
      <c r="A51" s="11" t="s">
        <v>282</v>
      </c>
      <c r="B51" s="4" t="s">
        <v>496</v>
      </c>
      <c r="C51" s="127"/>
    </row>
    <row r="52" spans="1:3" ht="13.5">
      <c r="A52" s="11" t="s">
        <v>283</v>
      </c>
      <c r="B52" s="4" t="s">
        <v>496</v>
      </c>
      <c r="C52" s="127">
        <v>1100000</v>
      </c>
    </row>
    <row r="53" spans="1:3" ht="13.5">
      <c r="A53" s="11" t="s">
        <v>284</v>
      </c>
      <c r="B53" s="4" t="s">
        <v>496</v>
      </c>
      <c r="C53" s="127"/>
    </row>
    <row r="54" spans="1:3" ht="13.5">
      <c r="A54" s="4" t="s">
        <v>285</v>
      </c>
      <c r="B54" s="4" t="s">
        <v>496</v>
      </c>
      <c r="C54" s="127"/>
    </row>
    <row r="55" spans="1:3" ht="13.5">
      <c r="A55" s="4" t="s">
        <v>286</v>
      </c>
      <c r="B55" s="4" t="s">
        <v>496</v>
      </c>
      <c r="C55" s="127"/>
    </row>
    <row r="56" spans="1:3" ht="13.5">
      <c r="A56" s="4" t="s">
        <v>287</v>
      </c>
      <c r="B56" s="4" t="s">
        <v>496</v>
      </c>
      <c r="C56" s="127"/>
    </row>
    <row r="57" spans="1:3" ht="13.5">
      <c r="A57" s="11" t="s">
        <v>288</v>
      </c>
      <c r="B57" s="4" t="s">
        <v>496</v>
      </c>
      <c r="C57" s="127">
        <v>3500000</v>
      </c>
    </row>
    <row r="58" spans="1:3" ht="13.5">
      <c r="A58" s="11" t="s">
        <v>292</v>
      </c>
      <c r="B58" s="4" t="s">
        <v>496</v>
      </c>
      <c r="C58" s="127"/>
    </row>
    <row r="59" spans="1:3" ht="13.5">
      <c r="A59" s="11" t="s">
        <v>290</v>
      </c>
      <c r="B59" s="4" t="s">
        <v>496</v>
      </c>
      <c r="C59" s="127"/>
    </row>
    <row r="60" spans="1:3" ht="13.5">
      <c r="A60" s="11" t="s">
        <v>291</v>
      </c>
      <c r="B60" s="4" t="s">
        <v>496</v>
      </c>
      <c r="C60" s="127"/>
    </row>
    <row r="61" spans="1:3" ht="13.5">
      <c r="A61" s="13" t="s">
        <v>104</v>
      </c>
      <c r="B61" s="6" t="s">
        <v>496</v>
      </c>
      <c r="C61" s="127">
        <f>SUM(C52:C60)</f>
        <v>4600000</v>
      </c>
    </row>
    <row r="62" spans="1:3" ht="13.5">
      <c r="A62" s="11" t="s">
        <v>272</v>
      </c>
      <c r="B62" s="5" t="s">
        <v>523</v>
      </c>
      <c r="C62" s="127"/>
    </row>
    <row r="63" spans="1:3" ht="13.5">
      <c r="A63" s="11" t="s">
        <v>273</v>
      </c>
      <c r="B63" s="5" t="s">
        <v>523</v>
      </c>
      <c r="C63" s="127"/>
    </row>
    <row r="64" spans="1:3" ht="13.5">
      <c r="A64" s="11" t="s">
        <v>274</v>
      </c>
      <c r="B64" s="5" t="s">
        <v>523</v>
      </c>
      <c r="C64" s="127"/>
    </row>
    <row r="65" spans="1:3" ht="13.5">
      <c r="A65" s="11" t="s">
        <v>275</v>
      </c>
      <c r="B65" s="5" t="s">
        <v>523</v>
      </c>
      <c r="C65" s="127"/>
    </row>
    <row r="66" spans="1:3" ht="13.5">
      <c r="A66" s="11" t="s">
        <v>276</v>
      </c>
      <c r="B66" s="5" t="s">
        <v>523</v>
      </c>
      <c r="C66" s="127"/>
    </row>
    <row r="67" spans="1:3" ht="13.5">
      <c r="A67" s="11" t="s">
        <v>277</v>
      </c>
      <c r="B67" s="5" t="s">
        <v>523</v>
      </c>
      <c r="C67" s="127"/>
    </row>
    <row r="68" spans="1:3" ht="13.5">
      <c r="A68" s="11" t="s">
        <v>278</v>
      </c>
      <c r="B68" s="5" t="s">
        <v>523</v>
      </c>
      <c r="C68" s="127"/>
    </row>
    <row r="69" spans="1:3" ht="13.5">
      <c r="A69" s="11" t="s">
        <v>279</v>
      </c>
      <c r="B69" s="5" t="s">
        <v>523</v>
      </c>
      <c r="C69" s="127"/>
    </row>
    <row r="70" spans="1:3" ht="13.5">
      <c r="A70" s="11" t="s">
        <v>280</v>
      </c>
      <c r="B70" s="5" t="s">
        <v>523</v>
      </c>
      <c r="C70" s="127"/>
    </row>
    <row r="71" spans="1:3" ht="13.5">
      <c r="A71" s="11" t="s">
        <v>281</v>
      </c>
      <c r="B71" s="5" t="s">
        <v>523</v>
      </c>
      <c r="C71" s="127"/>
    </row>
    <row r="72" spans="1:3" ht="26.25">
      <c r="A72" s="9" t="s">
        <v>113</v>
      </c>
      <c r="B72" s="7" t="s">
        <v>523</v>
      </c>
      <c r="C72" s="127"/>
    </row>
    <row r="73" spans="1:3" ht="13.5">
      <c r="A73" s="11" t="s">
        <v>272</v>
      </c>
      <c r="B73" s="5" t="s">
        <v>524</v>
      </c>
      <c r="C73" s="127"/>
    </row>
    <row r="74" spans="1:3" ht="13.5">
      <c r="A74" s="11" t="s">
        <v>273</v>
      </c>
      <c r="B74" s="5" t="s">
        <v>524</v>
      </c>
      <c r="C74" s="127"/>
    </row>
    <row r="75" spans="1:3" ht="13.5">
      <c r="A75" s="11" t="s">
        <v>274</v>
      </c>
      <c r="B75" s="5" t="s">
        <v>524</v>
      </c>
      <c r="C75" s="127"/>
    </row>
    <row r="76" spans="1:3" ht="13.5">
      <c r="A76" s="11" t="s">
        <v>275</v>
      </c>
      <c r="B76" s="5" t="s">
        <v>524</v>
      </c>
      <c r="C76" s="127"/>
    </row>
    <row r="77" spans="1:3" ht="13.5">
      <c r="A77" s="11" t="s">
        <v>276</v>
      </c>
      <c r="B77" s="5" t="s">
        <v>524</v>
      </c>
      <c r="C77" s="127"/>
    </row>
    <row r="78" spans="1:3" ht="13.5">
      <c r="A78" s="11" t="s">
        <v>277</v>
      </c>
      <c r="B78" s="5" t="s">
        <v>524</v>
      </c>
      <c r="C78" s="127"/>
    </row>
    <row r="79" spans="1:3" ht="13.5">
      <c r="A79" s="11" t="s">
        <v>278</v>
      </c>
      <c r="B79" s="5" t="s">
        <v>524</v>
      </c>
      <c r="C79" s="127"/>
    </row>
    <row r="80" spans="1:3" ht="13.5">
      <c r="A80" s="11" t="s">
        <v>279</v>
      </c>
      <c r="B80" s="5" t="s">
        <v>524</v>
      </c>
      <c r="C80" s="127"/>
    </row>
    <row r="81" spans="1:3" ht="13.5">
      <c r="A81" s="11" t="s">
        <v>280</v>
      </c>
      <c r="B81" s="5" t="s">
        <v>524</v>
      </c>
      <c r="C81" s="127"/>
    </row>
    <row r="82" spans="1:3" ht="13.5">
      <c r="A82" s="11" t="s">
        <v>281</v>
      </c>
      <c r="B82" s="5" t="s">
        <v>524</v>
      </c>
      <c r="C82" s="127"/>
    </row>
    <row r="83" spans="1:3" ht="26.25">
      <c r="A83" s="9" t="s">
        <v>112</v>
      </c>
      <c r="B83" s="7" t="s">
        <v>524</v>
      </c>
      <c r="C83" s="127">
        <f>SUM(C73:C82)</f>
        <v>0</v>
      </c>
    </row>
    <row r="84" spans="1:3" ht="13.5">
      <c r="A84" s="11" t="s">
        <v>272</v>
      </c>
      <c r="B84" s="5" t="s">
        <v>525</v>
      </c>
      <c r="C84" s="127"/>
    </row>
    <row r="85" spans="1:3" ht="13.5">
      <c r="A85" s="11" t="s">
        <v>273</v>
      </c>
      <c r="B85" s="5" t="s">
        <v>525</v>
      </c>
      <c r="C85" s="127"/>
    </row>
    <row r="86" spans="1:3" ht="13.5">
      <c r="A86" s="11" t="s">
        <v>274</v>
      </c>
      <c r="B86" s="5" t="s">
        <v>525</v>
      </c>
      <c r="C86" s="127"/>
    </row>
    <row r="87" spans="1:3" ht="13.5">
      <c r="A87" s="11" t="s">
        <v>275</v>
      </c>
      <c r="B87" s="5" t="s">
        <v>525</v>
      </c>
      <c r="C87" s="127"/>
    </row>
    <row r="88" spans="1:3" ht="13.5">
      <c r="A88" s="11" t="s">
        <v>276</v>
      </c>
      <c r="B88" s="5" t="s">
        <v>525</v>
      </c>
      <c r="C88" s="127"/>
    </row>
    <row r="89" spans="1:3" ht="13.5">
      <c r="A89" s="11" t="s">
        <v>277</v>
      </c>
      <c r="B89" s="5" t="s">
        <v>525</v>
      </c>
      <c r="C89" s="127"/>
    </row>
    <row r="90" spans="1:3" ht="13.5">
      <c r="A90" s="11" t="s">
        <v>278</v>
      </c>
      <c r="B90" s="5" t="s">
        <v>525</v>
      </c>
      <c r="C90" s="127"/>
    </row>
    <row r="91" spans="1:3" ht="13.5">
      <c r="A91" s="11" t="s">
        <v>279</v>
      </c>
      <c r="B91" s="5" t="s">
        <v>525</v>
      </c>
      <c r="C91" s="127"/>
    </row>
    <row r="92" spans="1:3" ht="13.5">
      <c r="A92" s="11" t="s">
        <v>280</v>
      </c>
      <c r="B92" s="5" t="s">
        <v>525</v>
      </c>
      <c r="C92" s="127"/>
    </row>
    <row r="93" spans="1:3" ht="13.5">
      <c r="A93" s="11" t="s">
        <v>281</v>
      </c>
      <c r="B93" s="5" t="s">
        <v>525</v>
      </c>
      <c r="C93" s="127"/>
    </row>
    <row r="94" spans="1:3" ht="13.5">
      <c r="A94" s="9" t="s">
        <v>111</v>
      </c>
      <c r="B94" s="7" t="s">
        <v>525</v>
      </c>
      <c r="C94" s="127"/>
    </row>
    <row r="95" spans="1:3" ht="13.5">
      <c r="A95" s="11" t="s">
        <v>282</v>
      </c>
      <c r="B95" s="4" t="s">
        <v>527</v>
      </c>
      <c r="C95" s="127"/>
    </row>
    <row r="96" spans="1:3" ht="13.5">
      <c r="A96" s="11" t="s">
        <v>283</v>
      </c>
      <c r="B96" s="5" t="s">
        <v>527</v>
      </c>
      <c r="C96" s="127"/>
    </row>
    <row r="97" spans="1:3" ht="13.5">
      <c r="A97" s="11" t="s">
        <v>284</v>
      </c>
      <c r="B97" s="4" t="s">
        <v>527</v>
      </c>
      <c r="C97" s="127"/>
    </row>
    <row r="98" spans="1:3" ht="13.5">
      <c r="A98" s="4" t="s">
        <v>285</v>
      </c>
      <c r="B98" s="5" t="s">
        <v>527</v>
      </c>
      <c r="C98" s="127"/>
    </row>
    <row r="99" spans="1:3" ht="13.5">
      <c r="A99" s="4" t="s">
        <v>286</v>
      </c>
      <c r="B99" s="4" t="s">
        <v>527</v>
      </c>
      <c r="C99" s="127"/>
    </row>
    <row r="100" spans="1:3" ht="13.5">
      <c r="A100" s="4" t="s">
        <v>287</v>
      </c>
      <c r="B100" s="5" t="s">
        <v>527</v>
      </c>
      <c r="C100" s="127"/>
    </row>
    <row r="101" spans="1:3" ht="13.5">
      <c r="A101" s="11" t="s">
        <v>288</v>
      </c>
      <c r="B101" s="4" t="s">
        <v>527</v>
      </c>
      <c r="C101" s="127"/>
    </row>
    <row r="102" spans="1:3" ht="13.5">
      <c r="A102" s="11" t="s">
        <v>292</v>
      </c>
      <c r="B102" s="5" t="s">
        <v>527</v>
      </c>
      <c r="C102" s="127"/>
    </row>
    <row r="103" spans="1:3" ht="13.5">
      <c r="A103" s="11" t="s">
        <v>290</v>
      </c>
      <c r="B103" s="4" t="s">
        <v>527</v>
      </c>
      <c r="C103" s="127"/>
    </row>
    <row r="104" spans="1:3" ht="13.5">
      <c r="A104" s="11" t="s">
        <v>291</v>
      </c>
      <c r="B104" s="5" t="s">
        <v>527</v>
      </c>
      <c r="C104" s="127"/>
    </row>
    <row r="105" spans="1:3" ht="26.25">
      <c r="A105" s="9" t="s">
        <v>110</v>
      </c>
      <c r="B105" s="7" t="s">
        <v>527</v>
      </c>
      <c r="C105" s="127"/>
    </row>
    <row r="106" spans="1:3" ht="13.5">
      <c r="A106" s="11" t="s">
        <v>282</v>
      </c>
      <c r="B106" s="4" t="s">
        <v>530</v>
      </c>
      <c r="C106" s="127"/>
    </row>
    <row r="107" spans="1:3" ht="13.5">
      <c r="A107" s="11" t="s">
        <v>283</v>
      </c>
      <c r="B107" s="4" t="s">
        <v>530</v>
      </c>
      <c r="C107" s="127"/>
    </row>
    <row r="108" spans="1:3" ht="13.5">
      <c r="A108" s="11" t="s">
        <v>284</v>
      </c>
      <c r="B108" s="4" t="s">
        <v>530</v>
      </c>
      <c r="C108" s="127"/>
    </row>
    <row r="109" spans="1:3" ht="13.5">
      <c r="A109" s="4" t="s">
        <v>285</v>
      </c>
      <c r="B109" s="4" t="s">
        <v>530</v>
      </c>
      <c r="C109" s="127"/>
    </row>
    <row r="110" spans="1:3" ht="13.5">
      <c r="A110" s="4" t="s">
        <v>286</v>
      </c>
      <c r="B110" s="4" t="s">
        <v>530</v>
      </c>
      <c r="C110" s="127"/>
    </row>
    <row r="111" spans="1:3" ht="13.5">
      <c r="A111" s="4" t="s">
        <v>287</v>
      </c>
      <c r="B111" s="4" t="s">
        <v>530</v>
      </c>
      <c r="C111" s="127"/>
    </row>
    <row r="112" spans="1:3" ht="13.5">
      <c r="A112" s="11" t="s">
        <v>288</v>
      </c>
      <c r="B112" s="4" t="s">
        <v>530</v>
      </c>
      <c r="C112" s="127"/>
    </row>
    <row r="113" spans="1:3" ht="13.5">
      <c r="A113" s="11" t="s">
        <v>292</v>
      </c>
      <c r="B113" s="4" t="s">
        <v>530</v>
      </c>
      <c r="C113" s="127"/>
    </row>
    <row r="114" spans="1:3" ht="13.5">
      <c r="A114" s="11" t="s">
        <v>290</v>
      </c>
      <c r="B114" s="4" t="s">
        <v>530</v>
      </c>
      <c r="C114" s="127"/>
    </row>
    <row r="115" spans="1:3" ht="13.5">
      <c r="A115" s="11" t="s">
        <v>291</v>
      </c>
      <c r="B115" s="4" t="s">
        <v>530</v>
      </c>
      <c r="C115" s="127"/>
    </row>
    <row r="116" spans="1:3" ht="13.5">
      <c r="A116" s="13" t="s">
        <v>149</v>
      </c>
      <c r="B116" s="7" t="s">
        <v>530</v>
      </c>
      <c r="C116" s="127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85" zoomScaleSheetLayoutView="85" zoomScalePageLayoutView="0" workbookViewId="0" topLeftCell="A1">
      <selection activeCell="A2" sqref="A2:C2"/>
    </sheetView>
  </sheetViews>
  <sheetFormatPr defaultColWidth="9.140625" defaultRowHeight="15"/>
  <cols>
    <col min="1" max="1" width="82.57421875" style="83" customWidth="1"/>
    <col min="2" max="2" width="8.8515625" style="83" customWidth="1"/>
    <col min="3" max="3" width="20.57421875" style="124" customWidth="1"/>
    <col min="4" max="16384" width="8.8515625" style="83" customWidth="1"/>
  </cols>
  <sheetData>
    <row r="1" spans="1:3" ht="13.5">
      <c r="A1" s="262" t="s">
        <v>762</v>
      </c>
      <c r="B1" s="262"/>
      <c r="C1" s="262"/>
    </row>
    <row r="2" spans="1:3" ht="27" customHeight="1">
      <c r="A2" s="258" t="s">
        <v>743</v>
      </c>
      <c r="B2" s="259"/>
      <c r="C2" s="259"/>
    </row>
    <row r="3" spans="1:3" ht="25.5" customHeight="1">
      <c r="A3" s="261" t="s">
        <v>649</v>
      </c>
      <c r="B3" s="259"/>
      <c r="C3" s="259"/>
    </row>
    <row r="4" spans="1:3" ht="15.75" customHeight="1">
      <c r="A4" s="40"/>
      <c r="B4" s="131"/>
      <c r="C4" s="136"/>
    </row>
    <row r="5" ht="21" customHeight="1">
      <c r="A5" s="58" t="s">
        <v>333</v>
      </c>
    </row>
    <row r="6" spans="1:3" s="119" customFormat="1" ht="26.25">
      <c r="A6" s="156" t="s">
        <v>323</v>
      </c>
      <c r="B6" s="2" t="s">
        <v>397</v>
      </c>
      <c r="C6" s="158" t="s">
        <v>355</v>
      </c>
    </row>
    <row r="7" spans="1:3" ht="13.5">
      <c r="A7" s="11" t="s">
        <v>293</v>
      </c>
      <c r="B7" s="5" t="s">
        <v>592</v>
      </c>
      <c r="C7" s="125"/>
    </row>
    <row r="8" spans="1:3" ht="13.5">
      <c r="A8" s="11" t="s">
        <v>302</v>
      </c>
      <c r="B8" s="5" t="s">
        <v>592</v>
      </c>
      <c r="C8" s="125"/>
    </row>
    <row r="9" spans="1:3" ht="13.5">
      <c r="A9" s="11" t="s">
        <v>303</v>
      </c>
      <c r="B9" s="5" t="s">
        <v>592</v>
      </c>
      <c r="C9" s="125"/>
    </row>
    <row r="10" spans="1:3" ht="13.5">
      <c r="A10" s="11" t="s">
        <v>301</v>
      </c>
      <c r="B10" s="5" t="s">
        <v>592</v>
      </c>
      <c r="C10" s="125"/>
    </row>
    <row r="11" spans="1:3" ht="13.5">
      <c r="A11" s="11" t="s">
        <v>300</v>
      </c>
      <c r="B11" s="5" t="s">
        <v>592</v>
      </c>
      <c r="C11" s="125"/>
    </row>
    <row r="12" spans="1:3" ht="13.5">
      <c r="A12" s="11" t="s">
        <v>299</v>
      </c>
      <c r="B12" s="5" t="s">
        <v>592</v>
      </c>
      <c r="C12" s="125"/>
    </row>
    <row r="13" spans="1:3" ht="13.5">
      <c r="A13" s="11" t="s">
        <v>294</v>
      </c>
      <c r="B13" s="5" t="s">
        <v>592</v>
      </c>
      <c r="C13" s="125"/>
    </row>
    <row r="14" spans="1:3" ht="13.5">
      <c r="A14" s="11" t="s">
        <v>295</v>
      </c>
      <c r="B14" s="5" t="s">
        <v>592</v>
      </c>
      <c r="C14" s="125"/>
    </row>
    <row r="15" spans="1:3" ht="13.5">
      <c r="A15" s="11" t="s">
        <v>296</v>
      </c>
      <c r="B15" s="5" t="s">
        <v>592</v>
      </c>
      <c r="C15" s="125"/>
    </row>
    <row r="16" spans="1:3" ht="13.5">
      <c r="A16" s="11" t="s">
        <v>297</v>
      </c>
      <c r="B16" s="5" t="s">
        <v>592</v>
      </c>
      <c r="C16" s="125"/>
    </row>
    <row r="17" spans="1:3" ht="26.25">
      <c r="A17" s="6" t="s">
        <v>159</v>
      </c>
      <c r="B17" s="7" t="s">
        <v>592</v>
      </c>
      <c r="C17" s="125"/>
    </row>
    <row r="18" spans="1:3" ht="13.5">
      <c r="A18" s="11" t="s">
        <v>293</v>
      </c>
      <c r="B18" s="5" t="s">
        <v>593</v>
      </c>
      <c r="C18" s="125"/>
    </row>
    <row r="19" spans="1:3" ht="13.5">
      <c r="A19" s="11" t="s">
        <v>302</v>
      </c>
      <c r="B19" s="5" t="s">
        <v>593</v>
      </c>
      <c r="C19" s="125"/>
    </row>
    <row r="20" spans="1:3" ht="13.5">
      <c r="A20" s="11" t="s">
        <v>303</v>
      </c>
      <c r="B20" s="5" t="s">
        <v>593</v>
      </c>
      <c r="C20" s="125"/>
    </row>
    <row r="21" spans="1:3" ht="13.5">
      <c r="A21" s="11" t="s">
        <v>301</v>
      </c>
      <c r="B21" s="5" t="s">
        <v>593</v>
      </c>
      <c r="C21" s="125"/>
    </row>
    <row r="22" spans="1:3" ht="13.5">
      <c r="A22" s="11" t="s">
        <v>300</v>
      </c>
      <c r="B22" s="5" t="s">
        <v>593</v>
      </c>
      <c r="C22" s="125"/>
    </row>
    <row r="23" spans="1:3" ht="13.5">
      <c r="A23" s="11" t="s">
        <v>299</v>
      </c>
      <c r="B23" s="5" t="s">
        <v>593</v>
      </c>
      <c r="C23" s="125"/>
    </row>
    <row r="24" spans="1:3" ht="13.5">
      <c r="A24" s="11" t="s">
        <v>294</v>
      </c>
      <c r="B24" s="5" t="s">
        <v>593</v>
      </c>
      <c r="C24" s="125"/>
    </row>
    <row r="25" spans="1:3" ht="13.5">
      <c r="A25" s="11" t="s">
        <v>295</v>
      </c>
      <c r="B25" s="5" t="s">
        <v>593</v>
      </c>
      <c r="C25" s="125"/>
    </row>
    <row r="26" spans="1:3" ht="13.5">
      <c r="A26" s="11" t="s">
        <v>296</v>
      </c>
      <c r="B26" s="5" t="s">
        <v>593</v>
      </c>
      <c r="C26" s="125"/>
    </row>
    <row r="27" spans="1:3" ht="13.5">
      <c r="A27" s="11" t="s">
        <v>297</v>
      </c>
      <c r="B27" s="5" t="s">
        <v>593</v>
      </c>
      <c r="C27" s="125"/>
    </row>
    <row r="28" spans="1:3" ht="26.25">
      <c r="A28" s="6" t="s">
        <v>215</v>
      </c>
      <c r="B28" s="7" t="s">
        <v>593</v>
      </c>
      <c r="C28" s="125"/>
    </row>
    <row r="29" spans="1:3" ht="13.5">
      <c r="A29" s="11" t="s">
        <v>293</v>
      </c>
      <c r="B29" s="5" t="s">
        <v>594</v>
      </c>
      <c r="C29" s="125"/>
    </row>
    <row r="30" spans="1:3" ht="13.5">
      <c r="A30" s="11" t="s">
        <v>302</v>
      </c>
      <c r="B30" s="5" t="s">
        <v>594</v>
      </c>
      <c r="C30" s="125"/>
    </row>
    <row r="31" spans="1:3" ht="13.5">
      <c r="A31" s="11" t="s">
        <v>303</v>
      </c>
      <c r="B31" s="5" t="s">
        <v>594</v>
      </c>
      <c r="C31" s="125"/>
    </row>
    <row r="32" spans="1:3" ht="13.5">
      <c r="A32" s="11" t="s">
        <v>301</v>
      </c>
      <c r="B32" s="5" t="s">
        <v>594</v>
      </c>
      <c r="C32" s="125"/>
    </row>
    <row r="33" spans="1:3" ht="13.5">
      <c r="A33" s="11" t="s">
        <v>300</v>
      </c>
      <c r="B33" s="5" t="s">
        <v>594</v>
      </c>
      <c r="C33" s="125"/>
    </row>
    <row r="34" spans="1:3" ht="13.5">
      <c r="A34" s="11" t="s">
        <v>299</v>
      </c>
      <c r="B34" s="5" t="s">
        <v>594</v>
      </c>
      <c r="C34" s="125"/>
    </row>
    <row r="35" spans="1:3" ht="13.5">
      <c r="A35" s="11" t="s">
        <v>294</v>
      </c>
      <c r="B35" s="5" t="s">
        <v>594</v>
      </c>
      <c r="C35" s="125"/>
    </row>
    <row r="36" spans="1:3" ht="13.5">
      <c r="A36" s="11" t="s">
        <v>295</v>
      </c>
      <c r="B36" s="5" t="s">
        <v>594</v>
      </c>
      <c r="C36" s="125"/>
    </row>
    <row r="37" spans="1:3" ht="13.5">
      <c r="A37" s="11" t="s">
        <v>296</v>
      </c>
      <c r="B37" s="5" t="s">
        <v>594</v>
      </c>
      <c r="C37" s="125"/>
    </row>
    <row r="38" spans="1:3" ht="13.5">
      <c r="A38" s="11" t="s">
        <v>297</v>
      </c>
      <c r="B38" s="5" t="s">
        <v>594</v>
      </c>
      <c r="C38" s="125"/>
    </row>
    <row r="39" spans="1:3" ht="13.5">
      <c r="A39" s="6" t="s">
        <v>214</v>
      </c>
      <c r="B39" s="7" t="s">
        <v>594</v>
      </c>
      <c r="C39" s="125">
        <f>SUM(C29:C38)</f>
        <v>0</v>
      </c>
    </row>
    <row r="40" spans="1:3" ht="13.5">
      <c r="A40" s="11" t="s">
        <v>293</v>
      </c>
      <c r="B40" s="5" t="s">
        <v>600</v>
      </c>
      <c r="C40" s="125"/>
    </row>
    <row r="41" spans="1:3" ht="13.5">
      <c r="A41" s="11" t="s">
        <v>302</v>
      </c>
      <c r="B41" s="5" t="s">
        <v>600</v>
      </c>
      <c r="C41" s="125"/>
    </row>
    <row r="42" spans="1:3" ht="13.5">
      <c r="A42" s="11" t="s">
        <v>303</v>
      </c>
      <c r="B42" s="5" t="s">
        <v>600</v>
      </c>
      <c r="C42" s="125"/>
    </row>
    <row r="43" spans="1:3" ht="13.5">
      <c r="A43" s="11" t="s">
        <v>301</v>
      </c>
      <c r="B43" s="5" t="s">
        <v>600</v>
      </c>
      <c r="C43" s="125"/>
    </row>
    <row r="44" spans="1:3" ht="13.5">
      <c r="A44" s="11" t="s">
        <v>300</v>
      </c>
      <c r="B44" s="5" t="s">
        <v>600</v>
      </c>
      <c r="C44" s="125"/>
    </row>
    <row r="45" spans="1:3" ht="13.5">
      <c r="A45" s="11" t="s">
        <v>299</v>
      </c>
      <c r="B45" s="5" t="s">
        <v>600</v>
      </c>
      <c r="C45" s="125"/>
    </row>
    <row r="46" spans="1:3" ht="13.5">
      <c r="A46" s="11" t="s">
        <v>294</v>
      </c>
      <c r="B46" s="5" t="s">
        <v>600</v>
      </c>
      <c r="C46" s="125"/>
    </row>
    <row r="47" spans="1:3" ht="13.5">
      <c r="A47" s="11" t="s">
        <v>295</v>
      </c>
      <c r="B47" s="5" t="s">
        <v>600</v>
      </c>
      <c r="C47" s="125"/>
    </row>
    <row r="48" spans="1:3" ht="13.5">
      <c r="A48" s="11" t="s">
        <v>296</v>
      </c>
      <c r="B48" s="5" t="s">
        <v>600</v>
      </c>
      <c r="C48" s="125"/>
    </row>
    <row r="49" spans="1:3" ht="13.5">
      <c r="A49" s="11" t="s">
        <v>297</v>
      </c>
      <c r="B49" s="5" t="s">
        <v>600</v>
      </c>
      <c r="C49" s="125"/>
    </row>
    <row r="50" spans="1:3" ht="26.25">
      <c r="A50" s="6" t="s">
        <v>213</v>
      </c>
      <c r="B50" s="7" t="s">
        <v>600</v>
      </c>
      <c r="C50" s="125"/>
    </row>
    <row r="51" spans="1:3" ht="13.5">
      <c r="A51" s="11" t="s">
        <v>298</v>
      </c>
      <c r="B51" s="5" t="s">
        <v>601</v>
      </c>
      <c r="C51" s="125"/>
    </row>
    <row r="52" spans="1:3" ht="13.5">
      <c r="A52" s="11" t="s">
        <v>302</v>
      </c>
      <c r="B52" s="5" t="s">
        <v>601</v>
      </c>
      <c r="C52" s="125"/>
    </row>
    <row r="53" spans="1:3" ht="13.5">
      <c r="A53" s="11" t="s">
        <v>303</v>
      </c>
      <c r="B53" s="5" t="s">
        <v>601</v>
      </c>
      <c r="C53" s="125"/>
    </row>
    <row r="54" spans="1:3" ht="13.5">
      <c r="A54" s="11" t="s">
        <v>301</v>
      </c>
      <c r="B54" s="5" t="s">
        <v>601</v>
      </c>
      <c r="C54" s="125"/>
    </row>
    <row r="55" spans="1:3" ht="13.5">
      <c r="A55" s="11" t="s">
        <v>300</v>
      </c>
      <c r="B55" s="5" t="s">
        <v>601</v>
      </c>
      <c r="C55" s="125"/>
    </row>
    <row r="56" spans="1:3" ht="13.5">
      <c r="A56" s="11" t="s">
        <v>299</v>
      </c>
      <c r="B56" s="5" t="s">
        <v>601</v>
      </c>
      <c r="C56" s="125"/>
    </row>
    <row r="57" spans="1:3" ht="13.5">
      <c r="A57" s="11" t="s">
        <v>294</v>
      </c>
      <c r="B57" s="5" t="s">
        <v>601</v>
      </c>
      <c r="C57" s="125"/>
    </row>
    <row r="58" spans="1:3" ht="13.5">
      <c r="A58" s="11" t="s">
        <v>295</v>
      </c>
      <c r="B58" s="5" t="s">
        <v>601</v>
      </c>
      <c r="C58" s="125"/>
    </row>
    <row r="59" spans="1:3" ht="13.5">
      <c r="A59" s="11" t="s">
        <v>296</v>
      </c>
      <c r="B59" s="5" t="s">
        <v>601</v>
      </c>
      <c r="C59" s="125"/>
    </row>
    <row r="60" spans="1:3" ht="13.5">
      <c r="A60" s="11" t="s">
        <v>297</v>
      </c>
      <c r="B60" s="5" t="s">
        <v>601</v>
      </c>
      <c r="C60" s="125"/>
    </row>
    <row r="61" spans="1:3" s="100" customFormat="1" ht="26.25">
      <c r="A61" s="6" t="s">
        <v>216</v>
      </c>
      <c r="B61" s="7" t="s">
        <v>601</v>
      </c>
      <c r="C61" s="127">
        <f>SUM(C51:C60)</f>
        <v>0</v>
      </c>
    </row>
    <row r="62" spans="1:3" ht="13.5">
      <c r="A62" s="11" t="s">
        <v>293</v>
      </c>
      <c r="B62" s="5" t="s">
        <v>602</v>
      </c>
      <c r="C62" s="125"/>
    </row>
    <row r="63" spans="1:3" ht="13.5">
      <c r="A63" s="11" t="s">
        <v>302</v>
      </c>
      <c r="B63" s="5" t="s">
        <v>602</v>
      </c>
      <c r="C63" s="125"/>
    </row>
    <row r="64" spans="1:3" ht="13.5">
      <c r="A64" s="11" t="s">
        <v>303</v>
      </c>
      <c r="B64" s="5" t="s">
        <v>602</v>
      </c>
      <c r="C64" s="125">
        <v>12868167</v>
      </c>
    </row>
    <row r="65" spans="1:3" ht="13.5">
      <c r="A65" s="11" t="s">
        <v>301</v>
      </c>
      <c r="B65" s="5" t="s">
        <v>602</v>
      </c>
      <c r="C65" s="125"/>
    </row>
    <row r="66" spans="1:3" ht="13.5">
      <c r="A66" s="11" t="s">
        <v>300</v>
      </c>
      <c r="B66" s="5" t="s">
        <v>602</v>
      </c>
      <c r="C66" s="125"/>
    </row>
    <row r="67" spans="1:3" ht="13.5">
      <c r="A67" s="11" t="s">
        <v>299</v>
      </c>
      <c r="B67" s="5" t="s">
        <v>602</v>
      </c>
      <c r="C67" s="125"/>
    </row>
    <row r="68" spans="1:3" ht="13.5">
      <c r="A68" s="11" t="s">
        <v>294</v>
      </c>
      <c r="B68" s="5" t="s">
        <v>602</v>
      </c>
      <c r="C68" s="125"/>
    </row>
    <row r="69" spans="1:3" ht="13.5">
      <c r="A69" s="11" t="s">
        <v>295</v>
      </c>
      <c r="B69" s="5" t="s">
        <v>602</v>
      </c>
      <c r="C69" s="125"/>
    </row>
    <row r="70" spans="1:3" ht="13.5">
      <c r="A70" s="11" t="s">
        <v>296</v>
      </c>
      <c r="B70" s="5" t="s">
        <v>602</v>
      </c>
      <c r="C70" s="125"/>
    </row>
    <row r="71" spans="1:3" ht="13.5">
      <c r="A71" s="11" t="s">
        <v>297</v>
      </c>
      <c r="B71" s="5" t="s">
        <v>602</v>
      </c>
      <c r="C71" s="125"/>
    </row>
    <row r="72" spans="1:3" ht="13.5">
      <c r="A72" s="6" t="s">
        <v>164</v>
      </c>
      <c r="B72" s="7" t="s">
        <v>602</v>
      </c>
      <c r="C72" s="125"/>
    </row>
    <row r="73" spans="1:3" ht="13.5">
      <c r="A73" s="11" t="s">
        <v>304</v>
      </c>
      <c r="B73" s="4" t="s">
        <v>17</v>
      </c>
      <c r="C73" s="125"/>
    </row>
    <row r="74" spans="1:3" ht="13.5">
      <c r="A74" s="11" t="s">
        <v>305</v>
      </c>
      <c r="B74" s="4" t="s">
        <v>17</v>
      </c>
      <c r="C74" s="125"/>
    </row>
    <row r="75" spans="1:3" ht="13.5">
      <c r="A75" s="11" t="s">
        <v>313</v>
      </c>
      <c r="B75" s="4" t="s">
        <v>17</v>
      </c>
      <c r="C75" s="125"/>
    </row>
    <row r="76" spans="1:3" ht="13.5">
      <c r="A76" s="4" t="s">
        <v>312</v>
      </c>
      <c r="B76" s="4" t="s">
        <v>17</v>
      </c>
      <c r="C76" s="125"/>
    </row>
    <row r="77" spans="1:3" ht="13.5">
      <c r="A77" s="4" t="s">
        <v>311</v>
      </c>
      <c r="B77" s="4" t="s">
        <v>17</v>
      </c>
      <c r="C77" s="125"/>
    </row>
    <row r="78" spans="1:3" ht="13.5">
      <c r="A78" s="4" t="s">
        <v>310</v>
      </c>
      <c r="B78" s="4" t="s">
        <v>17</v>
      </c>
      <c r="C78" s="125"/>
    </row>
    <row r="79" spans="1:3" ht="13.5">
      <c r="A79" s="11" t="s">
        <v>309</v>
      </c>
      <c r="B79" s="4" t="s">
        <v>17</v>
      </c>
      <c r="C79" s="125"/>
    </row>
    <row r="80" spans="1:3" ht="13.5">
      <c r="A80" s="11" t="s">
        <v>314</v>
      </c>
      <c r="B80" s="4" t="s">
        <v>17</v>
      </c>
      <c r="C80" s="125"/>
    </row>
    <row r="81" spans="1:3" ht="13.5">
      <c r="A81" s="11" t="s">
        <v>306</v>
      </c>
      <c r="B81" s="4" t="s">
        <v>17</v>
      </c>
      <c r="C81" s="125"/>
    </row>
    <row r="82" spans="1:3" ht="13.5">
      <c r="A82" s="11" t="s">
        <v>307</v>
      </c>
      <c r="B82" s="4" t="s">
        <v>17</v>
      </c>
      <c r="C82" s="125"/>
    </row>
    <row r="83" spans="1:3" ht="26.25">
      <c r="A83" s="6" t="s">
        <v>232</v>
      </c>
      <c r="B83" s="7" t="s">
        <v>17</v>
      </c>
      <c r="C83" s="125"/>
    </row>
    <row r="84" spans="1:3" ht="13.5">
      <c r="A84" s="11" t="s">
        <v>304</v>
      </c>
      <c r="B84" s="4" t="s">
        <v>18</v>
      </c>
      <c r="C84" s="125"/>
    </row>
    <row r="85" spans="1:3" ht="13.5">
      <c r="A85" s="11" t="s">
        <v>305</v>
      </c>
      <c r="B85" s="4" t="s">
        <v>18</v>
      </c>
      <c r="C85" s="125"/>
    </row>
    <row r="86" spans="1:3" ht="13.5">
      <c r="A86" s="11" t="s">
        <v>313</v>
      </c>
      <c r="B86" s="4" t="s">
        <v>18</v>
      </c>
      <c r="C86" s="125"/>
    </row>
    <row r="87" spans="1:3" ht="13.5">
      <c r="A87" s="4" t="s">
        <v>312</v>
      </c>
      <c r="B87" s="4" t="s">
        <v>18</v>
      </c>
      <c r="C87" s="125"/>
    </row>
    <row r="88" spans="1:3" ht="13.5">
      <c r="A88" s="4" t="s">
        <v>311</v>
      </c>
      <c r="B88" s="4" t="s">
        <v>18</v>
      </c>
      <c r="C88" s="125"/>
    </row>
    <row r="89" spans="1:3" ht="13.5">
      <c r="A89" s="4" t="s">
        <v>310</v>
      </c>
      <c r="B89" s="4" t="s">
        <v>18</v>
      </c>
      <c r="C89" s="125"/>
    </row>
    <row r="90" spans="1:3" ht="13.5">
      <c r="A90" s="11" t="s">
        <v>309</v>
      </c>
      <c r="B90" s="4" t="s">
        <v>18</v>
      </c>
      <c r="C90" s="125"/>
    </row>
    <row r="91" spans="1:3" ht="13.5">
      <c r="A91" s="11" t="s">
        <v>308</v>
      </c>
      <c r="B91" s="4" t="s">
        <v>18</v>
      </c>
      <c r="C91" s="125"/>
    </row>
    <row r="92" spans="1:3" ht="13.5">
      <c r="A92" s="11" t="s">
        <v>306</v>
      </c>
      <c r="B92" s="4" t="s">
        <v>18</v>
      </c>
      <c r="C92" s="125"/>
    </row>
    <row r="93" spans="1:3" ht="13.5">
      <c r="A93" s="11" t="s">
        <v>307</v>
      </c>
      <c r="B93" s="4" t="s">
        <v>18</v>
      </c>
      <c r="C93" s="125"/>
    </row>
    <row r="94" spans="1:3" ht="13.5">
      <c r="A94" s="13" t="s">
        <v>233</v>
      </c>
      <c r="B94" s="7" t="s">
        <v>18</v>
      </c>
      <c r="C94" s="125"/>
    </row>
    <row r="95" spans="1:3" ht="13.5">
      <c r="A95" s="11" t="s">
        <v>304</v>
      </c>
      <c r="B95" s="4" t="s">
        <v>22</v>
      </c>
      <c r="C95" s="125"/>
    </row>
    <row r="96" spans="1:3" ht="13.5">
      <c r="A96" s="11" t="s">
        <v>305</v>
      </c>
      <c r="B96" s="4" t="s">
        <v>22</v>
      </c>
      <c r="C96" s="125"/>
    </row>
    <row r="97" spans="1:3" ht="13.5">
      <c r="A97" s="11" t="s">
        <v>313</v>
      </c>
      <c r="B97" s="4" t="s">
        <v>22</v>
      </c>
      <c r="C97" s="125"/>
    </row>
    <row r="98" spans="1:3" ht="13.5">
      <c r="A98" s="4" t="s">
        <v>312</v>
      </c>
      <c r="B98" s="4" t="s">
        <v>22</v>
      </c>
      <c r="C98" s="125"/>
    </row>
    <row r="99" spans="1:3" ht="13.5">
      <c r="A99" s="4" t="s">
        <v>311</v>
      </c>
      <c r="B99" s="4" t="s">
        <v>22</v>
      </c>
      <c r="C99" s="125"/>
    </row>
    <row r="100" spans="1:3" ht="13.5">
      <c r="A100" s="4" t="s">
        <v>310</v>
      </c>
      <c r="B100" s="4" t="s">
        <v>22</v>
      </c>
      <c r="C100" s="125"/>
    </row>
    <row r="101" spans="1:3" ht="13.5">
      <c r="A101" s="11" t="s">
        <v>309</v>
      </c>
      <c r="B101" s="4" t="s">
        <v>22</v>
      </c>
      <c r="C101" s="125"/>
    </row>
    <row r="102" spans="1:3" ht="13.5">
      <c r="A102" s="11" t="s">
        <v>314</v>
      </c>
      <c r="B102" s="4" t="s">
        <v>22</v>
      </c>
      <c r="C102" s="125"/>
    </row>
    <row r="103" spans="1:3" ht="13.5">
      <c r="A103" s="11" t="s">
        <v>306</v>
      </c>
      <c r="B103" s="4" t="s">
        <v>22</v>
      </c>
      <c r="C103" s="125"/>
    </row>
    <row r="104" spans="1:3" ht="13.5">
      <c r="A104" s="11" t="s">
        <v>307</v>
      </c>
      <c r="B104" s="4" t="s">
        <v>22</v>
      </c>
      <c r="C104" s="125"/>
    </row>
    <row r="105" spans="1:3" ht="26.25">
      <c r="A105" s="6" t="s">
        <v>234</v>
      </c>
      <c r="B105" s="7" t="s">
        <v>22</v>
      </c>
      <c r="C105" s="125">
        <f>SUM(C97:C104)</f>
        <v>0</v>
      </c>
    </row>
    <row r="106" spans="1:3" ht="13.5">
      <c r="A106" s="11" t="s">
        <v>304</v>
      </c>
      <c r="B106" s="4" t="s">
        <v>23</v>
      </c>
      <c r="C106" s="125"/>
    </row>
    <row r="107" spans="1:3" ht="13.5">
      <c r="A107" s="11" t="s">
        <v>305</v>
      </c>
      <c r="B107" s="4" t="s">
        <v>23</v>
      </c>
      <c r="C107" s="125"/>
    </row>
    <row r="108" spans="1:3" ht="13.5">
      <c r="A108" s="11" t="s">
        <v>313</v>
      </c>
      <c r="B108" s="4" t="s">
        <v>23</v>
      </c>
      <c r="C108" s="125"/>
    </row>
    <row r="109" spans="1:3" ht="13.5">
      <c r="A109" s="4" t="s">
        <v>312</v>
      </c>
      <c r="B109" s="4" t="s">
        <v>23</v>
      </c>
      <c r="C109" s="125"/>
    </row>
    <row r="110" spans="1:3" ht="13.5">
      <c r="A110" s="4" t="s">
        <v>311</v>
      </c>
      <c r="B110" s="4" t="s">
        <v>23</v>
      </c>
      <c r="C110" s="125"/>
    </row>
    <row r="111" spans="1:3" ht="13.5">
      <c r="A111" s="4" t="s">
        <v>310</v>
      </c>
      <c r="B111" s="4" t="s">
        <v>23</v>
      </c>
      <c r="C111" s="125"/>
    </row>
    <row r="112" spans="1:3" ht="13.5">
      <c r="A112" s="11" t="s">
        <v>309</v>
      </c>
      <c r="B112" s="4" t="s">
        <v>23</v>
      </c>
      <c r="C112" s="125"/>
    </row>
    <row r="113" spans="1:3" ht="13.5">
      <c r="A113" s="11" t="s">
        <v>308</v>
      </c>
      <c r="B113" s="4" t="s">
        <v>23</v>
      </c>
      <c r="C113" s="125"/>
    </row>
    <row r="114" spans="1:3" ht="13.5">
      <c r="A114" s="11" t="s">
        <v>306</v>
      </c>
      <c r="B114" s="4" t="s">
        <v>23</v>
      </c>
      <c r="C114" s="125"/>
    </row>
    <row r="115" spans="1:3" ht="13.5">
      <c r="A115" s="11" t="s">
        <v>307</v>
      </c>
      <c r="B115" s="4" t="s">
        <v>23</v>
      </c>
      <c r="C115" s="125"/>
    </row>
    <row r="116" spans="1:3" ht="13.5">
      <c r="A116" s="13" t="s">
        <v>235</v>
      </c>
      <c r="B116" s="7" t="s">
        <v>23</v>
      </c>
      <c r="C116" s="125">
        <f>SUM(C107:C115)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C39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00.00390625" style="83" customWidth="1"/>
    <col min="2" max="2" width="8.8515625" style="83" customWidth="1"/>
    <col min="3" max="3" width="17.00390625" style="160" customWidth="1"/>
    <col min="4" max="16384" width="8.8515625" style="83" customWidth="1"/>
  </cols>
  <sheetData>
    <row r="1" spans="1:3" ht="13.5">
      <c r="A1" s="262" t="s">
        <v>763</v>
      </c>
      <c r="B1" s="262"/>
      <c r="C1" s="262"/>
    </row>
    <row r="2" spans="1:3" ht="28.5" customHeight="1">
      <c r="A2" s="258" t="s">
        <v>743</v>
      </c>
      <c r="B2" s="259"/>
      <c r="C2" s="259"/>
    </row>
    <row r="3" spans="1:3" ht="26.25" customHeight="1">
      <c r="A3" s="261" t="s">
        <v>647</v>
      </c>
      <c r="B3" s="261"/>
      <c r="C3" s="261"/>
    </row>
    <row r="4" spans="1:3" ht="18.75" customHeight="1">
      <c r="A4" s="49"/>
      <c r="B4" s="159"/>
      <c r="C4" s="161"/>
    </row>
    <row r="5" ht="23.25" customHeight="1">
      <c r="A5" s="58" t="s">
        <v>333</v>
      </c>
    </row>
    <row r="6" spans="1:3" ht="26.25">
      <c r="A6" s="70" t="s">
        <v>323</v>
      </c>
      <c r="B6" s="2" t="s">
        <v>397</v>
      </c>
      <c r="C6" s="158" t="s">
        <v>355</v>
      </c>
    </row>
    <row r="7" spans="1:3" ht="13.5">
      <c r="A7" s="10" t="s">
        <v>71</v>
      </c>
      <c r="B7" s="5" t="s">
        <v>476</v>
      </c>
      <c r="C7" s="162"/>
    </row>
    <row r="8" spans="1:3" ht="13.5">
      <c r="A8" s="10" t="s">
        <v>72</v>
      </c>
      <c r="B8" s="5" t="s">
        <v>476</v>
      </c>
      <c r="C8" s="162"/>
    </row>
    <row r="9" spans="1:3" ht="13.5">
      <c r="A9" s="10" t="s">
        <v>73</v>
      </c>
      <c r="B9" s="5" t="s">
        <v>476</v>
      </c>
      <c r="C9" s="162"/>
    </row>
    <row r="10" spans="1:3" ht="13.5">
      <c r="A10" s="10" t="s">
        <v>74</v>
      </c>
      <c r="B10" s="5" t="s">
        <v>476</v>
      </c>
      <c r="C10" s="162"/>
    </row>
    <row r="11" spans="1:3" ht="13.5">
      <c r="A11" s="11" t="s">
        <v>75</v>
      </c>
      <c r="B11" s="5" t="s">
        <v>476</v>
      </c>
      <c r="C11" s="162"/>
    </row>
    <row r="12" spans="1:3" ht="13.5">
      <c r="A12" s="11" t="s">
        <v>76</v>
      </c>
      <c r="B12" s="5" t="s">
        <v>476</v>
      </c>
      <c r="C12" s="162"/>
    </row>
    <row r="13" spans="1:3" ht="13.5">
      <c r="A13" s="13" t="s">
        <v>359</v>
      </c>
      <c r="B13" s="12" t="s">
        <v>476</v>
      </c>
      <c r="C13" s="162">
        <f>SUM(C7:C12)</f>
        <v>0</v>
      </c>
    </row>
    <row r="14" spans="1:3" ht="13.5">
      <c r="A14" s="10" t="s">
        <v>77</v>
      </c>
      <c r="B14" s="5" t="s">
        <v>477</v>
      </c>
      <c r="C14" s="162"/>
    </row>
    <row r="15" spans="1:3" ht="13.5">
      <c r="A15" s="14" t="s">
        <v>358</v>
      </c>
      <c r="B15" s="12" t="s">
        <v>477</v>
      </c>
      <c r="C15" s="162"/>
    </row>
    <row r="16" spans="1:3" ht="13.5">
      <c r="A16" s="10" t="s">
        <v>78</v>
      </c>
      <c r="B16" s="5" t="s">
        <v>478</v>
      </c>
      <c r="C16" s="162"/>
    </row>
    <row r="17" spans="1:3" ht="13.5">
      <c r="A17" s="10" t="s">
        <v>79</v>
      </c>
      <c r="B17" s="5" t="s">
        <v>478</v>
      </c>
      <c r="C17" s="162"/>
    </row>
    <row r="18" spans="1:3" ht="13.5">
      <c r="A18" s="11" t="s">
        <v>80</v>
      </c>
      <c r="B18" s="5" t="s">
        <v>478</v>
      </c>
      <c r="C18" s="162"/>
    </row>
    <row r="19" spans="1:3" ht="13.5">
      <c r="A19" s="11" t="s">
        <v>81</v>
      </c>
      <c r="B19" s="5" t="s">
        <v>478</v>
      </c>
      <c r="C19" s="162"/>
    </row>
    <row r="20" spans="1:3" ht="13.5">
      <c r="A20" s="11" t="s">
        <v>82</v>
      </c>
      <c r="B20" s="5" t="s">
        <v>478</v>
      </c>
      <c r="C20" s="162"/>
    </row>
    <row r="21" spans="1:3" ht="26.25">
      <c r="A21" s="15" t="s">
        <v>83</v>
      </c>
      <c r="B21" s="5" t="s">
        <v>478</v>
      </c>
      <c r="C21" s="162"/>
    </row>
    <row r="22" spans="1:3" ht="13.5">
      <c r="A22" s="9" t="s">
        <v>357</v>
      </c>
      <c r="B22" s="12" t="s">
        <v>478</v>
      </c>
      <c r="C22" s="162"/>
    </row>
    <row r="23" spans="1:3" ht="13.5">
      <c r="A23" s="10" t="s">
        <v>84</v>
      </c>
      <c r="B23" s="5" t="s">
        <v>479</v>
      </c>
      <c r="C23" s="162"/>
    </row>
    <row r="24" spans="1:3" ht="13.5">
      <c r="A24" s="10" t="s">
        <v>85</v>
      </c>
      <c r="B24" s="5" t="s">
        <v>479</v>
      </c>
      <c r="C24" s="162"/>
    </row>
    <row r="25" spans="1:3" ht="13.5">
      <c r="A25" s="9" t="s">
        <v>356</v>
      </c>
      <c r="B25" s="7" t="s">
        <v>479</v>
      </c>
      <c r="C25" s="162"/>
    </row>
    <row r="26" spans="1:3" ht="13.5">
      <c r="A26" s="10" t="s">
        <v>86</v>
      </c>
      <c r="B26" s="5" t="s">
        <v>480</v>
      </c>
      <c r="C26" s="162"/>
    </row>
    <row r="27" spans="1:3" ht="13.5">
      <c r="A27" s="10" t="s">
        <v>87</v>
      </c>
      <c r="B27" s="5" t="s">
        <v>480</v>
      </c>
      <c r="C27" s="162"/>
    </row>
    <row r="28" spans="1:3" ht="13.5">
      <c r="A28" s="11" t="s">
        <v>88</v>
      </c>
      <c r="B28" s="5" t="s">
        <v>480</v>
      </c>
      <c r="C28" s="162"/>
    </row>
    <row r="29" spans="1:3" ht="13.5">
      <c r="A29" s="11" t="s">
        <v>89</v>
      </c>
      <c r="B29" s="5" t="s">
        <v>480</v>
      </c>
      <c r="C29" s="162"/>
    </row>
    <row r="30" spans="1:3" ht="13.5">
      <c r="A30" s="11" t="s">
        <v>90</v>
      </c>
      <c r="B30" s="5" t="s">
        <v>480</v>
      </c>
      <c r="C30" s="162"/>
    </row>
    <row r="31" spans="1:3" ht="13.5">
      <c r="A31" s="11" t="s">
        <v>91</v>
      </c>
      <c r="B31" s="5" t="s">
        <v>480</v>
      </c>
      <c r="C31" s="162"/>
    </row>
    <row r="32" spans="1:3" ht="13.5">
      <c r="A32" s="11" t="s">
        <v>92</v>
      </c>
      <c r="B32" s="5" t="s">
        <v>480</v>
      </c>
      <c r="C32" s="162"/>
    </row>
    <row r="33" spans="1:3" ht="13.5">
      <c r="A33" s="11" t="s">
        <v>93</v>
      </c>
      <c r="B33" s="5" t="s">
        <v>480</v>
      </c>
      <c r="C33" s="162"/>
    </row>
    <row r="34" spans="1:3" ht="13.5">
      <c r="A34" s="11" t="s">
        <v>94</v>
      </c>
      <c r="B34" s="5" t="s">
        <v>480</v>
      </c>
      <c r="C34" s="162"/>
    </row>
    <row r="35" spans="1:3" ht="13.5">
      <c r="A35" s="11" t="s">
        <v>95</v>
      </c>
      <c r="B35" s="5" t="s">
        <v>480</v>
      </c>
      <c r="C35" s="162"/>
    </row>
    <row r="36" spans="1:3" ht="26.25">
      <c r="A36" s="11" t="s">
        <v>96</v>
      </c>
      <c r="B36" s="5" t="s">
        <v>480</v>
      </c>
      <c r="C36" s="162">
        <v>3690880</v>
      </c>
    </row>
    <row r="37" spans="1:3" ht="26.25">
      <c r="A37" s="11" t="s">
        <v>97</v>
      </c>
      <c r="B37" s="5" t="s">
        <v>480</v>
      </c>
      <c r="C37" s="162"/>
    </row>
    <row r="38" spans="1:3" ht="13.5">
      <c r="A38" s="9" t="s">
        <v>98</v>
      </c>
      <c r="B38" s="12" t="s">
        <v>480</v>
      </c>
      <c r="C38" s="162">
        <f>SUM(C36:C37)</f>
        <v>3690880</v>
      </c>
    </row>
    <row r="39" spans="1:3" ht="15">
      <c r="A39" s="163" t="s">
        <v>99</v>
      </c>
      <c r="B39" s="121" t="s">
        <v>481</v>
      </c>
      <c r="C39" s="164">
        <f>SUM(C13+C38)</f>
        <v>3690880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33"/>
  <sheetViews>
    <sheetView view="pageBreakPreview" zoomScale="115" zoomScaleSheetLayoutView="115" zoomScalePageLayoutView="0" workbookViewId="0" topLeftCell="A1">
      <selection activeCell="A2" sqref="A2:C2"/>
    </sheetView>
  </sheetViews>
  <sheetFormatPr defaultColWidth="9.140625" defaultRowHeight="15"/>
  <cols>
    <col min="1" max="1" width="65.00390625" style="83" customWidth="1"/>
    <col min="2" max="2" width="8.8515625" style="83" customWidth="1"/>
    <col min="3" max="3" width="18.28125" style="85" customWidth="1"/>
    <col min="4" max="16384" width="8.8515625" style="83" customWidth="1"/>
  </cols>
  <sheetData>
    <row r="1" spans="1:3" ht="13.5">
      <c r="A1" s="262" t="s">
        <v>764</v>
      </c>
      <c r="B1" s="262"/>
      <c r="C1" s="262"/>
    </row>
    <row r="2" spans="1:3" ht="24" customHeight="1">
      <c r="A2" s="258" t="s">
        <v>743</v>
      </c>
      <c r="B2" s="259"/>
      <c r="C2" s="259"/>
    </row>
    <row r="3" spans="1:3" ht="26.25" customHeight="1">
      <c r="A3" s="261" t="s">
        <v>650</v>
      </c>
      <c r="B3" s="259"/>
      <c r="C3" s="259"/>
    </row>
    <row r="5" spans="1:3" s="100" customFormat="1" ht="27">
      <c r="A5" s="155" t="s">
        <v>323</v>
      </c>
      <c r="B5" s="2" t="s">
        <v>397</v>
      </c>
      <c r="C5" s="154" t="s">
        <v>670</v>
      </c>
    </row>
    <row r="6" spans="1:3" ht="13.5">
      <c r="A6" s="4" t="s">
        <v>217</v>
      </c>
      <c r="B6" s="4" t="s">
        <v>609</v>
      </c>
      <c r="C6" s="88">
        <v>36000000</v>
      </c>
    </row>
    <row r="7" spans="1:3" ht="13.5">
      <c r="A7" s="4" t="s">
        <v>218</v>
      </c>
      <c r="B7" s="4" t="s">
        <v>609</v>
      </c>
      <c r="C7" s="88"/>
    </row>
    <row r="8" spans="1:3" ht="13.5">
      <c r="A8" s="4" t="s">
        <v>219</v>
      </c>
      <c r="B8" s="4" t="s">
        <v>609</v>
      </c>
      <c r="C8" s="88"/>
    </row>
    <row r="9" spans="1:3" ht="13.5">
      <c r="A9" s="4" t="s">
        <v>220</v>
      </c>
      <c r="B9" s="4" t="s">
        <v>609</v>
      </c>
      <c r="C9" s="88">
        <v>500000</v>
      </c>
    </row>
    <row r="10" spans="1:3" s="166" customFormat="1" ht="13.5">
      <c r="A10" s="6" t="s">
        <v>169</v>
      </c>
      <c r="B10" s="7" t="s">
        <v>609</v>
      </c>
      <c r="C10" s="165">
        <f>SUM(C6:C9)</f>
        <v>36500000</v>
      </c>
    </row>
    <row r="11" spans="1:3" ht="13.5">
      <c r="A11" s="4" t="s">
        <v>170</v>
      </c>
      <c r="B11" s="5" t="s">
        <v>610</v>
      </c>
      <c r="C11" s="88">
        <f>SUM(C12)</f>
        <v>5000000</v>
      </c>
    </row>
    <row r="12" spans="1:3" s="139" customFormat="1" ht="27">
      <c r="A12" s="137" t="s">
        <v>611</v>
      </c>
      <c r="B12" s="137" t="s">
        <v>610</v>
      </c>
      <c r="C12" s="142">
        <v>5000000</v>
      </c>
    </row>
    <row r="13" spans="1:3" s="139" customFormat="1" ht="27">
      <c r="A13" s="137" t="s">
        <v>612</v>
      </c>
      <c r="B13" s="137" t="s">
        <v>610</v>
      </c>
      <c r="C13" s="142"/>
    </row>
    <row r="14" spans="1:3" ht="13.5">
      <c r="A14" s="4" t="s">
        <v>172</v>
      </c>
      <c r="B14" s="5" t="s">
        <v>616</v>
      </c>
      <c r="C14" s="88">
        <f>SUM(C15:C18)</f>
        <v>0</v>
      </c>
    </row>
    <row r="15" spans="1:3" s="139" customFormat="1" ht="27">
      <c r="A15" s="137" t="s">
        <v>617</v>
      </c>
      <c r="B15" s="137" t="s">
        <v>616</v>
      </c>
      <c r="C15" s="142"/>
    </row>
    <row r="16" spans="1:3" s="139" customFormat="1" ht="27">
      <c r="A16" s="137" t="s">
        <v>618</v>
      </c>
      <c r="B16" s="137" t="s">
        <v>616</v>
      </c>
      <c r="C16" s="142">
        <v>0</v>
      </c>
    </row>
    <row r="17" spans="1:3" s="139" customFormat="1" ht="13.5">
      <c r="A17" s="137" t="s">
        <v>619</v>
      </c>
      <c r="B17" s="137" t="s">
        <v>616</v>
      </c>
      <c r="C17" s="142"/>
    </row>
    <row r="18" spans="1:3" s="139" customFormat="1" ht="13.5">
      <c r="A18" s="137" t="s">
        <v>620</v>
      </c>
      <c r="B18" s="137" t="s">
        <v>616</v>
      </c>
      <c r="C18" s="142"/>
    </row>
    <row r="19" spans="1:3" ht="13.5">
      <c r="A19" s="4" t="s">
        <v>221</v>
      </c>
      <c r="B19" s="5" t="s">
        <v>621</v>
      </c>
      <c r="C19" s="88">
        <f>SUM(C20:C21)</f>
        <v>0</v>
      </c>
    </row>
    <row r="20" spans="1:3" s="139" customFormat="1" ht="13.5">
      <c r="A20" s="137" t="s">
        <v>622</v>
      </c>
      <c r="B20" s="137" t="s">
        <v>621</v>
      </c>
      <c r="C20" s="142">
        <v>0</v>
      </c>
    </row>
    <row r="21" spans="1:3" s="139" customFormat="1" ht="13.5">
      <c r="A21" s="137" t="s">
        <v>623</v>
      </c>
      <c r="B21" s="137" t="s">
        <v>621</v>
      </c>
      <c r="C21" s="142">
        <v>0</v>
      </c>
    </row>
    <row r="22" spans="1:3" s="166" customFormat="1" ht="13.5">
      <c r="A22" s="6" t="s">
        <v>200</v>
      </c>
      <c r="B22" s="7" t="s">
        <v>624</v>
      </c>
      <c r="C22" s="165">
        <f>SUM(C11+C14+C19)</f>
        <v>5000000</v>
      </c>
    </row>
    <row r="23" spans="1:3" ht="13.5">
      <c r="A23" s="4" t="s">
        <v>222</v>
      </c>
      <c r="B23" s="4" t="s">
        <v>625</v>
      </c>
      <c r="C23" s="88"/>
    </row>
    <row r="24" spans="1:3" ht="13.5">
      <c r="A24" s="4" t="s">
        <v>223</v>
      </c>
      <c r="B24" s="4" t="s">
        <v>625</v>
      </c>
      <c r="C24" s="88"/>
    </row>
    <row r="25" spans="1:3" ht="13.5">
      <c r="A25" s="4" t="s">
        <v>224</v>
      </c>
      <c r="B25" s="4" t="s">
        <v>625</v>
      </c>
      <c r="C25" s="88"/>
    </row>
    <row r="26" spans="1:3" ht="13.5">
      <c r="A26" s="4" t="s">
        <v>225</v>
      </c>
      <c r="B26" s="4" t="s">
        <v>625</v>
      </c>
      <c r="C26" s="88"/>
    </row>
    <row r="27" spans="1:3" ht="13.5">
      <c r="A27" s="4" t="s">
        <v>226</v>
      </c>
      <c r="B27" s="4" t="s">
        <v>625</v>
      </c>
      <c r="C27" s="88"/>
    </row>
    <row r="28" spans="1:3" ht="13.5">
      <c r="A28" s="4" t="s">
        <v>227</v>
      </c>
      <c r="B28" s="4" t="s">
        <v>625</v>
      </c>
      <c r="C28" s="88"/>
    </row>
    <row r="29" spans="1:3" ht="13.5">
      <c r="A29" s="4" t="s">
        <v>228</v>
      </c>
      <c r="B29" s="4" t="s">
        <v>625</v>
      </c>
      <c r="C29" s="88"/>
    </row>
    <row r="30" spans="1:3" ht="13.5">
      <c r="A30" s="4" t="s">
        <v>229</v>
      </c>
      <c r="B30" s="4" t="s">
        <v>625</v>
      </c>
      <c r="C30" s="88"/>
    </row>
    <row r="31" spans="1:3" ht="39">
      <c r="A31" s="4" t="s">
        <v>230</v>
      </c>
      <c r="B31" s="4" t="s">
        <v>625</v>
      </c>
      <c r="C31" s="88"/>
    </row>
    <row r="32" spans="1:3" ht="13.5">
      <c r="A32" s="4" t="s">
        <v>231</v>
      </c>
      <c r="B32" s="4" t="s">
        <v>625</v>
      </c>
      <c r="C32" s="88">
        <v>300000</v>
      </c>
    </row>
    <row r="33" spans="1:3" s="166" customFormat="1" ht="13.5">
      <c r="A33" s="6" t="s">
        <v>174</v>
      </c>
      <c r="B33" s="7" t="s">
        <v>625</v>
      </c>
      <c r="C33" s="165">
        <f>SUM(C23:C32)</f>
        <v>300000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78.421875" style="58" customWidth="1"/>
    <col min="2" max="2" width="14.57421875" style="58" customWidth="1"/>
    <col min="3" max="3" width="22.7109375" style="58" customWidth="1"/>
    <col min="4" max="4" width="19.57421875" style="58" customWidth="1"/>
    <col min="5" max="16384" width="9.140625" style="58" customWidth="1"/>
  </cols>
  <sheetData>
    <row r="1" spans="1:4" ht="13.5">
      <c r="A1" s="270" t="s">
        <v>765</v>
      </c>
      <c r="B1" s="270"/>
      <c r="C1" s="270"/>
      <c r="D1" s="270"/>
    </row>
    <row r="2" spans="1:4" ht="23.25" customHeight="1">
      <c r="A2" s="258" t="s">
        <v>743</v>
      </c>
      <c r="B2" s="271"/>
      <c r="C2" s="271"/>
      <c r="D2" s="271"/>
    </row>
    <row r="3" spans="1:4" ht="25.5" customHeight="1">
      <c r="A3" s="272" t="s">
        <v>5</v>
      </c>
      <c r="B3" s="271"/>
      <c r="C3" s="271"/>
      <c r="D3" s="271"/>
    </row>
    <row r="4" spans="1:4" ht="21.75" customHeight="1">
      <c r="A4" s="49"/>
      <c r="B4" s="59"/>
      <c r="C4" s="59"/>
      <c r="D4" s="59"/>
    </row>
    <row r="5" ht="20.25" customHeight="1">
      <c r="A5" s="58" t="s">
        <v>333</v>
      </c>
    </row>
    <row r="6" spans="1:4" ht="13.5" customHeight="1">
      <c r="A6" s="70" t="s">
        <v>323</v>
      </c>
      <c r="B6" s="2" t="s">
        <v>1</v>
      </c>
      <c r="C6" s="71" t="s">
        <v>2</v>
      </c>
      <c r="D6" s="72" t="s">
        <v>353</v>
      </c>
    </row>
    <row r="7" spans="1:4" ht="13.5" customHeight="1">
      <c r="A7" s="73" t="s">
        <v>3</v>
      </c>
      <c r="B7" s="4" t="s">
        <v>554</v>
      </c>
      <c r="C7" s="56"/>
      <c r="D7" s="56">
        <v>0</v>
      </c>
    </row>
    <row r="8" spans="1:4" ht="13.5" customHeight="1">
      <c r="A8" s="73" t="s">
        <v>4</v>
      </c>
      <c r="B8" s="4" t="s">
        <v>554</v>
      </c>
      <c r="C8" s="56"/>
      <c r="D8" s="56">
        <v>0</v>
      </c>
    </row>
    <row r="9" spans="1:4" ht="13.5" customHeight="1">
      <c r="A9" s="70" t="s">
        <v>354</v>
      </c>
      <c r="B9" s="70"/>
      <c r="C9" s="56"/>
      <c r="D9" s="56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70"/>
  <sheetViews>
    <sheetView view="pageBreakPreview" zoomScale="85" zoomScaleSheetLayoutView="85" zoomScalePageLayoutView="0" workbookViewId="0" topLeftCell="A1">
      <selection activeCell="A2" sqref="A2:D2"/>
    </sheetView>
  </sheetViews>
  <sheetFormatPr defaultColWidth="9.140625" defaultRowHeight="15"/>
  <cols>
    <col min="1" max="1" width="64.57421875" style="83" customWidth="1"/>
    <col min="2" max="2" width="11.00390625" style="83" customWidth="1"/>
    <col min="3" max="3" width="26.421875" style="85" customWidth="1"/>
    <col min="4" max="4" width="29.57421875" style="85" customWidth="1"/>
    <col min="5" max="16384" width="8.8515625" style="83" customWidth="1"/>
  </cols>
  <sheetData>
    <row r="1" spans="1:4" ht="13.5">
      <c r="A1" s="262" t="s">
        <v>766</v>
      </c>
      <c r="B1" s="262"/>
      <c r="C1" s="262"/>
      <c r="D1" s="262"/>
    </row>
    <row r="2" spans="1:4" ht="34.5" customHeight="1">
      <c r="A2" s="273" t="s">
        <v>743</v>
      </c>
      <c r="B2" s="274"/>
      <c r="C2" s="274"/>
      <c r="D2" s="274"/>
    </row>
    <row r="3" spans="1:4" ht="63" customHeight="1">
      <c r="A3" s="261" t="s">
        <v>646</v>
      </c>
      <c r="B3" s="259"/>
      <c r="C3" s="259"/>
      <c r="D3" s="260"/>
    </row>
    <row r="4" spans="1:3" ht="21" customHeight="1">
      <c r="A4" s="40"/>
      <c r="B4" s="131"/>
      <c r="C4" s="136"/>
    </row>
    <row r="5" ht="13.5">
      <c r="A5" s="58" t="s">
        <v>333</v>
      </c>
    </row>
    <row r="6" spans="1:4" ht="27">
      <c r="A6" s="70" t="s">
        <v>323</v>
      </c>
      <c r="B6" s="2" t="s">
        <v>397</v>
      </c>
      <c r="C6" s="152" t="s">
        <v>671</v>
      </c>
      <c r="D6" s="152" t="s">
        <v>672</v>
      </c>
    </row>
    <row r="7" spans="1:4" ht="13.5">
      <c r="A7" s="10" t="s">
        <v>116</v>
      </c>
      <c r="B7" s="4" t="s">
        <v>533</v>
      </c>
      <c r="C7" s="88"/>
      <c r="D7" s="88"/>
    </row>
    <row r="8" spans="1:4" ht="13.5">
      <c r="A8" s="16" t="s">
        <v>534</v>
      </c>
      <c r="B8" s="16" t="s">
        <v>533</v>
      </c>
      <c r="C8" s="88"/>
      <c r="D8" s="88"/>
    </row>
    <row r="9" spans="1:4" ht="13.5">
      <c r="A9" s="16" t="s">
        <v>535</v>
      </c>
      <c r="B9" s="16" t="s">
        <v>533</v>
      </c>
      <c r="C9" s="88"/>
      <c r="D9" s="88"/>
    </row>
    <row r="10" spans="1:4" ht="26.25">
      <c r="A10" s="10" t="s">
        <v>536</v>
      </c>
      <c r="B10" s="4" t="s">
        <v>537</v>
      </c>
      <c r="C10" s="88"/>
      <c r="D10" s="88"/>
    </row>
    <row r="11" spans="1:4" ht="13.5">
      <c r="A11" s="10" t="s">
        <v>115</v>
      </c>
      <c r="B11" s="4" t="s">
        <v>538</v>
      </c>
      <c r="C11" s="88"/>
      <c r="D11" s="88"/>
    </row>
    <row r="12" spans="1:4" ht="13.5">
      <c r="A12" s="16" t="s">
        <v>534</v>
      </c>
      <c r="B12" s="16" t="s">
        <v>538</v>
      </c>
      <c r="C12" s="88"/>
      <c r="D12" s="88"/>
    </row>
    <row r="13" spans="1:4" ht="13.5">
      <c r="A13" s="16" t="s">
        <v>535</v>
      </c>
      <c r="B13" s="16" t="s">
        <v>539</v>
      </c>
      <c r="C13" s="88"/>
      <c r="D13" s="88"/>
    </row>
    <row r="14" spans="1:4" ht="13.5">
      <c r="A14" s="9" t="s">
        <v>114</v>
      </c>
      <c r="B14" s="6" t="s">
        <v>540</v>
      </c>
      <c r="C14" s="88"/>
      <c r="D14" s="88"/>
    </row>
    <row r="15" spans="1:4" ht="13.5">
      <c r="A15" s="17" t="s">
        <v>119</v>
      </c>
      <c r="B15" s="4" t="s">
        <v>541</v>
      </c>
      <c r="C15" s="88"/>
      <c r="D15" s="88"/>
    </row>
    <row r="16" spans="1:4" ht="13.5">
      <c r="A16" s="16" t="s">
        <v>542</v>
      </c>
      <c r="B16" s="16" t="s">
        <v>541</v>
      </c>
      <c r="C16" s="88"/>
      <c r="D16" s="88"/>
    </row>
    <row r="17" spans="1:4" ht="13.5">
      <c r="A17" s="16" t="s">
        <v>543</v>
      </c>
      <c r="B17" s="16" t="s">
        <v>541</v>
      </c>
      <c r="C17" s="88"/>
      <c r="D17" s="88"/>
    </row>
    <row r="18" spans="1:4" ht="13.5">
      <c r="A18" s="17" t="s">
        <v>120</v>
      </c>
      <c r="B18" s="4" t="s">
        <v>544</v>
      </c>
      <c r="C18" s="88"/>
      <c r="D18" s="88"/>
    </row>
    <row r="19" spans="1:4" ht="13.5">
      <c r="A19" s="16" t="s">
        <v>535</v>
      </c>
      <c r="B19" s="16" t="s">
        <v>544</v>
      </c>
      <c r="C19" s="88"/>
      <c r="D19" s="88"/>
    </row>
    <row r="20" spans="1:4" ht="13.5">
      <c r="A20" s="11" t="s">
        <v>545</v>
      </c>
      <c r="B20" s="4" t="s">
        <v>546</v>
      </c>
      <c r="C20" s="88"/>
      <c r="D20" s="88"/>
    </row>
    <row r="21" spans="1:4" ht="13.5">
      <c r="A21" s="11" t="s">
        <v>121</v>
      </c>
      <c r="B21" s="4" t="s">
        <v>547</v>
      </c>
      <c r="C21" s="88"/>
      <c r="D21" s="88"/>
    </row>
    <row r="22" spans="1:4" ht="13.5">
      <c r="A22" s="16" t="s">
        <v>543</v>
      </c>
      <c r="B22" s="16" t="s">
        <v>547</v>
      </c>
      <c r="C22" s="88"/>
      <c r="D22" s="88"/>
    </row>
    <row r="23" spans="1:4" ht="13.5">
      <c r="A23" s="16" t="s">
        <v>535</v>
      </c>
      <c r="B23" s="16" t="s">
        <v>547</v>
      </c>
      <c r="C23" s="88"/>
      <c r="D23" s="88"/>
    </row>
    <row r="24" spans="1:4" ht="13.5">
      <c r="A24" s="18" t="s">
        <v>117</v>
      </c>
      <c r="B24" s="6" t="s">
        <v>548</v>
      </c>
      <c r="C24" s="88"/>
      <c r="D24" s="88"/>
    </row>
    <row r="25" spans="1:4" ht="13.5">
      <c r="A25" s="17" t="s">
        <v>549</v>
      </c>
      <c r="B25" s="4" t="s">
        <v>550</v>
      </c>
      <c r="C25" s="88"/>
      <c r="D25" s="88"/>
    </row>
    <row r="26" spans="1:4" ht="13.5">
      <c r="A26" s="17" t="s">
        <v>551</v>
      </c>
      <c r="B26" s="4" t="s">
        <v>552</v>
      </c>
      <c r="C26" s="88">
        <v>2082998</v>
      </c>
      <c r="D26" s="88"/>
    </row>
    <row r="27" spans="1:4" ht="13.5">
      <c r="A27" s="17" t="s">
        <v>555</v>
      </c>
      <c r="B27" s="4" t="s">
        <v>556</v>
      </c>
      <c r="C27" s="88"/>
      <c r="D27" s="88"/>
    </row>
    <row r="28" spans="1:4" ht="13.5">
      <c r="A28" s="17" t="s">
        <v>557</v>
      </c>
      <c r="B28" s="4" t="s">
        <v>558</v>
      </c>
      <c r="C28" s="88"/>
      <c r="D28" s="88"/>
    </row>
    <row r="29" spans="1:4" ht="13.5">
      <c r="A29" s="17" t="s">
        <v>559</v>
      </c>
      <c r="B29" s="4" t="s">
        <v>560</v>
      </c>
      <c r="C29" s="88"/>
      <c r="D29" s="88"/>
    </row>
    <row r="30" spans="1:4" s="166" customFormat="1" ht="13.5">
      <c r="A30" s="167" t="s">
        <v>118</v>
      </c>
      <c r="B30" s="168" t="s">
        <v>561</v>
      </c>
      <c r="C30" s="169">
        <f>C14+C24+C25+C26+C27+C28+C29</f>
        <v>2082998</v>
      </c>
      <c r="D30" s="169"/>
    </row>
    <row r="31" spans="1:4" ht="13.5">
      <c r="A31" s="17" t="s">
        <v>562</v>
      </c>
      <c r="B31" s="4" t="s">
        <v>563</v>
      </c>
      <c r="C31" s="88"/>
      <c r="D31" s="88"/>
    </row>
    <row r="32" spans="1:4" ht="13.5">
      <c r="A32" s="10" t="s">
        <v>564</v>
      </c>
      <c r="B32" s="4" t="s">
        <v>565</v>
      </c>
      <c r="C32" s="88"/>
      <c r="D32" s="88"/>
    </row>
    <row r="33" spans="1:4" ht="13.5">
      <c r="A33" s="17" t="s">
        <v>122</v>
      </c>
      <c r="B33" s="4" t="s">
        <v>566</v>
      </c>
      <c r="C33" s="88">
        <f>SUM(C34)</f>
        <v>0</v>
      </c>
      <c r="D33" s="88"/>
    </row>
    <row r="34" spans="1:4" ht="13.5">
      <c r="A34" s="16" t="s">
        <v>535</v>
      </c>
      <c r="B34" s="16" t="s">
        <v>566</v>
      </c>
      <c r="C34" s="88"/>
      <c r="D34" s="88"/>
    </row>
    <row r="35" spans="1:4" ht="13.5">
      <c r="A35" s="17" t="s">
        <v>123</v>
      </c>
      <c r="B35" s="4" t="s">
        <v>567</v>
      </c>
      <c r="C35" s="88">
        <f>SUM(C36:C39)</f>
        <v>0</v>
      </c>
      <c r="D35" s="88"/>
    </row>
    <row r="36" spans="1:4" ht="13.5">
      <c r="A36" s="16" t="s">
        <v>568</v>
      </c>
      <c r="B36" s="16" t="s">
        <v>567</v>
      </c>
      <c r="C36" s="88"/>
      <c r="D36" s="88"/>
    </row>
    <row r="37" spans="1:4" ht="13.5">
      <c r="A37" s="16" t="s">
        <v>569</v>
      </c>
      <c r="B37" s="16" t="s">
        <v>567</v>
      </c>
      <c r="C37" s="88"/>
      <c r="D37" s="88"/>
    </row>
    <row r="38" spans="1:4" ht="13.5">
      <c r="A38" s="16" t="s">
        <v>570</v>
      </c>
      <c r="B38" s="16" t="s">
        <v>567</v>
      </c>
      <c r="C38" s="88"/>
      <c r="D38" s="88"/>
    </row>
    <row r="39" spans="1:4" ht="13.5">
      <c r="A39" s="16" t="s">
        <v>535</v>
      </c>
      <c r="B39" s="16" t="s">
        <v>567</v>
      </c>
      <c r="C39" s="88"/>
      <c r="D39" s="88"/>
    </row>
    <row r="40" spans="1:4" ht="13.5">
      <c r="A40" s="167" t="s">
        <v>124</v>
      </c>
      <c r="B40" s="168" t="s">
        <v>571</v>
      </c>
      <c r="C40" s="122">
        <f>C31+C32+C33+C35</f>
        <v>0</v>
      </c>
      <c r="D40" s="122"/>
    </row>
    <row r="43" spans="1:4" ht="27">
      <c r="A43" s="70" t="s">
        <v>323</v>
      </c>
      <c r="B43" s="2" t="s">
        <v>397</v>
      </c>
      <c r="C43" s="152" t="s">
        <v>671</v>
      </c>
      <c r="D43" s="152" t="s">
        <v>673</v>
      </c>
    </row>
    <row r="44" spans="1:4" ht="13.5">
      <c r="A44" s="17" t="s">
        <v>188</v>
      </c>
      <c r="B44" s="4" t="s">
        <v>26</v>
      </c>
      <c r="C44" s="88"/>
      <c r="D44" s="88"/>
    </row>
    <row r="45" spans="1:4" s="139" customFormat="1" ht="13.5">
      <c r="A45" s="137" t="s">
        <v>534</v>
      </c>
      <c r="B45" s="137" t="s">
        <v>26</v>
      </c>
      <c r="C45" s="142"/>
      <c r="D45" s="142"/>
    </row>
    <row r="46" spans="1:4" ht="13.5" customHeight="1">
      <c r="A46" s="10" t="s">
        <v>27</v>
      </c>
      <c r="B46" s="4" t="s">
        <v>28</v>
      </c>
      <c r="C46" s="88"/>
      <c r="D46" s="88"/>
    </row>
    <row r="47" spans="1:4" ht="13.5">
      <c r="A47" s="17" t="s">
        <v>236</v>
      </c>
      <c r="B47" s="4" t="s">
        <v>29</v>
      </c>
      <c r="C47" s="88"/>
      <c r="D47" s="88"/>
    </row>
    <row r="48" spans="1:4" s="139" customFormat="1" ht="13.5">
      <c r="A48" s="137" t="s">
        <v>534</v>
      </c>
      <c r="B48" s="137" t="s">
        <v>29</v>
      </c>
      <c r="C48" s="142"/>
      <c r="D48" s="142"/>
    </row>
    <row r="49" spans="1:4" ht="13.5">
      <c r="A49" s="9" t="s">
        <v>207</v>
      </c>
      <c r="B49" s="6" t="s">
        <v>30</v>
      </c>
      <c r="C49" s="88"/>
      <c r="D49" s="88"/>
    </row>
    <row r="50" spans="1:4" ht="13.5">
      <c r="A50" s="10" t="s">
        <v>237</v>
      </c>
      <c r="B50" s="4" t="s">
        <v>31</v>
      </c>
      <c r="C50" s="88"/>
      <c r="D50" s="88"/>
    </row>
    <row r="51" spans="1:4" s="139" customFormat="1" ht="13.5">
      <c r="A51" s="137" t="s">
        <v>542</v>
      </c>
      <c r="B51" s="137" t="s">
        <v>31</v>
      </c>
      <c r="C51" s="142"/>
      <c r="D51" s="142"/>
    </row>
    <row r="52" spans="1:4" ht="13.5">
      <c r="A52" s="17" t="s">
        <v>32</v>
      </c>
      <c r="B52" s="4" t="s">
        <v>33</v>
      </c>
      <c r="C52" s="88"/>
      <c r="D52" s="88"/>
    </row>
    <row r="53" spans="1:4" ht="13.5">
      <c r="A53" s="11" t="s">
        <v>238</v>
      </c>
      <c r="B53" s="4" t="s">
        <v>34</v>
      </c>
      <c r="C53" s="88"/>
      <c r="D53" s="88"/>
    </row>
    <row r="54" spans="1:4" s="139" customFormat="1" ht="13.5">
      <c r="A54" s="137" t="s">
        <v>543</v>
      </c>
      <c r="B54" s="137" t="s">
        <v>34</v>
      </c>
      <c r="C54" s="142"/>
      <c r="D54" s="142"/>
    </row>
    <row r="55" spans="1:4" ht="13.5">
      <c r="A55" s="17" t="s">
        <v>35</v>
      </c>
      <c r="B55" s="4" t="s">
        <v>36</v>
      </c>
      <c r="C55" s="88"/>
      <c r="D55" s="88"/>
    </row>
    <row r="56" spans="1:4" ht="13.5">
      <c r="A56" s="18" t="s">
        <v>208</v>
      </c>
      <c r="B56" s="6" t="s">
        <v>37</v>
      </c>
      <c r="C56" s="88"/>
      <c r="D56" s="88"/>
    </row>
    <row r="57" spans="1:4" ht="13.5">
      <c r="A57" s="18" t="s">
        <v>41</v>
      </c>
      <c r="B57" s="6" t="s">
        <v>42</v>
      </c>
      <c r="C57" s="88">
        <v>600000</v>
      </c>
      <c r="D57" s="88"/>
    </row>
    <row r="58" spans="1:4" ht="13.5">
      <c r="A58" s="18" t="s">
        <v>43</v>
      </c>
      <c r="B58" s="6" t="s">
        <v>44</v>
      </c>
      <c r="C58" s="88"/>
      <c r="D58" s="88"/>
    </row>
    <row r="59" spans="1:4" ht="13.5">
      <c r="A59" s="18" t="s">
        <v>47</v>
      </c>
      <c r="B59" s="6" t="s">
        <v>48</v>
      </c>
      <c r="C59" s="88"/>
      <c r="D59" s="88"/>
    </row>
    <row r="60" spans="1:4" ht="13.5">
      <c r="A60" s="9" t="s">
        <v>332</v>
      </c>
      <c r="B60" s="6" t="s">
        <v>49</v>
      </c>
      <c r="C60" s="88"/>
      <c r="D60" s="88"/>
    </row>
    <row r="61" spans="1:4" ht="13.5">
      <c r="A61" s="13" t="s">
        <v>50</v>
      </c>
      <c r="B61" s="6" t="s">
        <v>49</v>
      </c>
      <c r="C61" s="88"/>
      <c r="D61" s="88"/>
    </row>
    <row r="62" spans="1:4" ht="13.5">
      <c r="A62" s="170" t="s">
        <v>210</v>
      </c>
      <c r="B62" s="168" t="s">
        <v>51</v>
      </c>
      <c r="C62" s="169">
        <f>SUM(C57)</f>
        <v>600000</v>
      </c>
      <c r="D62" s="169"/>
    </row>
    <row r="63" spans="1:4" ht="13.5">
      <c r="A63" s="10" t="s">
        <v>52</v>
      </c>
      <c r="B63" s="4" t="s">
        <v>53</v>
      </c>
      <c r="C63" s="88"/>
      <c r="D63" s="88"/>
    </row>
    <row r="64" spans="1:4" ht="13.5">
      <c r="A64" s="11" t="s">
        <v>54</v>
      </c>
      <c r="B64" s="4" t="s">
        <v>55</v>
      </c>
      <c r="C64" s="88"/>
      <c r="D64" s="88"/>
    </row>
    <row r="65" spans="1:4" ht="13.5">
      <c r="A65" s="17" t="s">
        <v>56</v>
      </c>
      <c r="B65" s="4" t="s">
        <v>57</v>
      </c>
      <c r="C65" s="88"/>
      <c r="D65" s="88"/>
    </row>
    <row r="66" spans="1:4" ht="13.5">
      <c r="A66" s="17" t="s">
        <v>193</v>
      </c>
      <c r="B66" s="4" t="s">
        <v>58</v>
      </c>
      <c r="C66" s="88"/>
      <c r="D66" s="88"/>
    </row>
    <row r="67" spans="1:4" s="172" customFormat="1" ht="14.25">
      <c r="A67" s="137" t="s">
        <v>568</v>
      </c>
      <c r="B67" s="137" t="s">
        <v>58</v>
      </c>
      <c r="C67" s="171"/>
      <c r="D67" s="171"/>
    </row>
    <row r="68" spans="1:4" s="172" customFormat="1" ht="14.25">
      <c r="A68" s="137" t="s">
        <v>569</v>
      </c>
      <c r="B68" s="137" t="s">
        <v>58</v>
      </c>
      <c r="C68" s="171"/>
      <c r="D68" s="171"/>
    </row>
    <row r="69" spans="1:4" s="172" customFormat="1" ht="14.25">
      <c r="A69" s="137" t="s">
        <v>570</v>
      </c>
      <c r="B69" s="137" t="s">
        <v>58</v>
      </c>
      <c r="C69" s="171"/>
      <c r="D69" s="171"/>
    </row>
    <row r="70" spans="1:4" ht="13.5">
      <c r="A70" s="167" t="s">
        <v>211</v>
      </c>
      <c r="B70" s="168" t="s">
        <v>59</v>
      </c>
      <c r="C70" s="122"/>
      <c r="D70" s="122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P42"/>
  <sheetViews>
    <sheetView tabSelected="1" view="pageBreakPreview" zoomScale="60" zoomScaleNormal="80" zoomScalePageLayoutView="0" workbookViewId="0" topLeftCell="B1">
      <selection activeCell="A1" sqref="A1:P2"/>
    </sheetView>
  </sheetViews>
  <sheetFormatPr defaultColWidth="9.140625" defaultRowHeight="15"/>
  <cols>
    <col min="2" max="2" width="51.8515625" style="0" customWidth="1"/>
    <col min="4" max="15" width="20.421875" style="0" bestFit="1" customWidth="1"/>
    <col min="16" max="16" width="23.00390625" style="0" bestFit="1" customWidth="1"/>
  </cols>
  <sheetData>
    <row r="1" spans="1:16" ht="14.25">
      <c r="A1" s="273" t="s">
        <v>745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4.2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2:16" ht="15">
      <c r="B3" s="261" t="s">
        <v>767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6" ht="18">
      <c r="A4" s="193"/>
      <c r="B4" s="194" t="s">
        <v>674</v>
      </c>
      <c r="C4" s="194" t="s">
        <v>675</v>
      </c>
      <c r="D4" s="195" t="s">
        <v>676</v>
      </c>
      <c r="E4" s="195" t="s">
        <v>677</v>
      </c>
      <c r="F4" s="195" t="s">
        <v>678</v>
      </c>
      <c r="G4" s="195" t="s">
        <v>679</v>
      </c>
      <c r="H4" s="195" t="s">
        <v>680</v>
      </c>
      <c r="I4" s="195" t="s">
        <v>681</v>
      </c>
      <c r="J4" s="195" t="s">
        <v>682</v>
      </c>
      <c r="K4" s="195" t="s">
        <v>683</v>
      </c>
      <c r="L4" s="195" t="s">
        <v>684</v>
      </c>
      <c r="M4" s="195" t="s">
        <v>685</v>
      </c>
      <c r="N4" s="195" t="s">
        <v>686</v>
      </c>
      <c r="O4" s="195" t="s">
        <v>687</v>
      </c>
      <c r="P4" s="195" t="s">
        <v>688</v>
      </c>
    </row>
    <row r="5" spans="1:16" ht="14.25">
      <c r="A5" s="193"/>
      <c r="B5" s="56" t="s">
        <v>689</v>
      </c>
      <c r="C5" s="193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ht="26.25">
      <c r="A6" s="197" t="s">
        <v>690</v>
      </c>
      <c r="B6" s="198" t="s">
        <v>396</v>
      </c>
      <c r="C6" s="199" t="s">
        <v>397</v>
      </c>
      <c r="D6" s="117" t="s">
        <v>691</v>
      </c>
      <c r="E6" s="117" t="s">
        <v>692</v>
      </c>
      <c r="F6" s="117" t="s">
        <v>693</v>
      </c>
      <c r="G6" s="117" t="s">
        <v>694</v>
      </c>
      <c r="H6" s="117" t="s">
        <v>695</v>
      </c>
      <c r="I6" s="117" t="s">
        <v>696</v>
      </c>
      <c r="J6" s="117" t="s">
        <v>697</v>
      </c>
      <c r="K6" s="117" t="s">
        <v>698</v>
      </c>
      <c r="L6" s="117" t="s">
        <v>699</v>
      </c>
      <c r="M6" s="117" t="s">
        <v>700</v>
      </c>
      <c r="N6" s="117" t="s">
        <v>701</v>
      </c>
      <c r="O6" s="117" t="s">
        <v>702</v>
      </c>
      <c r="P6" s="117" t="s">
        <v>334</v>
      </c>
    </row>
    <row r="7" spans="1:16" ht="30" customHeight="1">
      <c r="A7" s="197" t="s">
        <v>703</v>
      </c>
      <c r="B7" s="200" t="s">
        <v>155</v>
      </c>
      <c r="C7" s="201" t="s">
        <v>431</v>
      </c>
      <c r="D7" s="87">
        <v>4085250</v>
      </c>
      <c r="E7" s="87">
        <v>4085250</v>
      </c>
      <c r="F7" s="87">
        <v>4085250</v>
      </c>
      <c r="G7" s="87">
        <v>4085250</v>
      </c>
      <c r="H7" s="87">
        <v>4085250</v>
      </c>
      <c r="I7" s="87">
        <v>4085250</v>
      </c>
      <c r="J7" s="87">
        <v>4085250</v>
      </c>
      <c r="K7" s="87">
        <v>4085250</v>
      </c>
      <c r="L7" s="87">
        <v>4085250</v>
      </c>
      <c r="M7" s="87">
        <v>4085250</v>
      </c>
      <c r="N7" s="87">
        <v>4085250</v>
      </c>
      <c r="O7" s="87">
        <v>4085250</v>
      </c>
      <c r="P7" s="202">
        <f>SUM(D7:O7)</f>
        <v>49023000</v>
      </c>
    </row>
    <row r="8" spans="1:16" ht="30" customHeight="1">
      <c r="A8" s="197" t="s">
        <v>704</v>
      </c>
      <c r="B8" s="203" t="s">
        <v>126</v>
      </c>
      <c r="C8" s="201" t="s">
        <v>432</v>
      </c>
      <c r="D8" s="87">
        <v>633250</v>
      </c>
      <c r="E8" s="87">
        <v>633250</v>
      </c>
      <c r="F8" s="87">
        <v>633250</v>
      </c>
      <c r="G8" s="87">
        <v>633250</v>
      </c>
      <c r="H8" s="87">
        <v>633250</v>
      </c>
      <c r="I8" s="87">
        <v>633250</v>
      </c>
      <c r="J8" s="87">
        <v>633250</v>
      </c>
      <c r="K8" s="87">
        <v>633250</v>
      </c>
      <c r="L8" s="87">
        <v>633250</v>
      </c>
      <c r="M8" s="87">
        <v>633250</v>
      </c>
      <c r="N8" s="87">
        <v>633250</v>
      </c>
      <c r="O8" s="87">
        <v>633250</v>
      </c>
      <c r="P8" s="202">
        <f aca="true" t="shared" si="0" ref="P8:P16">SUM(D8:O8)</f>
        <v>7599000</v>
      </c>
    </row>
    <row r="9" spans="1:16" ht="30" customHeight="1">
      <c r="A9" s="197" t="s">
        <v>705</v>
      </c>
      <c r="B9" s="203" t="s">
        <v>69</v>
      </c>
      <c r="C9" s="201" t="s">
        <v>471</v>
      </c>
      <c r="D9" s="87">
        <v>7000000</v>
      </c>
      <c r="E9" s="87">
        <v>7000000</v>
      </c>
      <c r="F9" s="87">
        <v>8527020</v>
      </c>
      <c r="G9" s="87">
        <v>8527020</v>
      </c>
      <c r="H9" s="87">
        <v>8527020</v>
      </c>
      <c r="I9" s="87">
        <v>8527020</v>
      </c>
      <c r="J9" s="87">
        <v>8527020</v>
      </c>
      <c r="K9" s="87">
        <v>8527020</v>
      </c>
      <c r="L9" s="87">
        <v>8527020</v>
      </c>
      <c r="M9" s="87">
        <v>8527020</v>
      </c>
      <c r="N9" s="87">
        <v>8527020</v>
      </c>
      <c r="O9" s="87">
        <v>8527016</v>
      </c>
      <c r="P9" s="202">
        <f t="shared" si="0"/>
        <v>99270196</v>
      </c>
    </row>
    <row r="10" spans="1:16" ht="30" customHeight="1">
      <c r="A10" s="197" t="s">
        <v>706</v>
      </c>
      <c r="B10" s="204" t="s">
        <v>99</v>
      </c>
      <c r="C10" s="201" t="s">
        <v>481</v>
      </c>
      <c r="D10" s="87">
        <v>307573</v>
      </c>
      <c r="E10" s="87">
        <v>307573</v>
      </c>
      <c r="F10" s="87">
        <v>307573</v>
      </c>
      <c r="G10" s="87">
        <v>307573</v>
      </c>
      <c r="H10" s="87">
        <v>307573</v>
      </c>
      <c r="I10" s="87">
        <v>307573</v>
      </c>
      <c r="J10" s="87">
        <v>307573</v>
      </c>
      <c r="K10" s="87">
        <v>307573</v>
      </c>
      <c r="L10" s="87">
        <v>307573</v>
      </c>
      <c r="M10" s="87">
        <v>307573</v>
      </c>
      <c r="N10" s="87">
        <v>307573</v>
      </c>
      <c r="O10" s="87">
        <v>307577</v>
      </c>
      <c r="P10" s="202">
        <f t="shared" si="0"/>
        <v>3690880</v>
      </c>
    </row>
    <row r="11" spans="1:16" ht="30" customHeight="1">
      <c r="A11" s="197" t="s">
        <v>707</v>
      </c>
      <c r="B11" s="204" t="s">
        <v>105</v>
      </c>
      <c r="C11" s="201" t="s">
        <v>497</v>
      </c>
      <c r="D11" s="87">
        <v>1208933</v>
      </c>
      <c r="E11" s="87">
        <v>1208933</v>
      </c>
      <c r="F11" s="87">
        <v>1208933</v>
      </c>
      <c r="G11" s="87">
        <v>1208933</v>
      </c>
      <c r="H11" s="87">
        <v>1208933</v>
      </c>
      <c r="I11" s="87">
        <v>1208933</v>
      </c>
      <c r="J11" s="87">
        <v>1208933</v>
      </c>
      <c r="K11" s="87">
        <v>1208933</v>
      </c>
      <c r="L11" s="87">
        <v>1208933</v>
      </c>
      <c r="M11" s="87">
        <v>1208933</v>
      </c>
      <c r="N11" s="87">
        <v>1208933</v>
      </c>
      <c r="O11" s="87">
        <v>1208938</v>
      </c>
      <c r="P11" s="202">
        <f t="shared" si="0"/>
        <v>14507201</v>
      </c>
    </row>
    <row r="12" spans="1:16" ht="30" customHeight="1">
      <c r="A12" s="197" t="s">
        <v>708</v>
      </c>
      <c r="B12" s="205" t="s">
        <v>709</v>
      </c>
      <c r="C12" s="20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202">
        <f t="shared" si="0"/>
        <v>0</v>
      </c>
    </row>
    <row r="13" spans="1:16" ht="30" customHeight="1">
      <c r="A13" s="197" t="s">
        <v>710</v>
      </c>
      <c r="B13" s="157" t="s">
        <v>107</v>
      </c>
      <c r="C13" s="201" t="s">
        <v>511</v>
      </c>
      <c r="D13" s="87"/>
      <c r="E13" s="87"/>
      <c r="F13" s="87">
        <v>1735600</v>
      </c>
      <c r="G13" s="87"/>
      <c r="H13" s="87"/>
      <c r="I13" s="87">
        <v>500000</v>
      </c>
      <c r="J13" s="87"/>
      <c r="K13" s="87"/>
      <c r="L13" s="87"/>
      <c r="M13" s="87"/>
      <c r="N13" s="87"/>
      <c r="O13" s="87"/>
      <c r="P13" s="202">
        <f t="shared" si="0"/>
        <v>2235600</v>
      </c>
    </row>
    <row r="14" spans="1:16" ht="30" customHeight="1">
      <c r="A14" s="197" t="s">
        <v>711</v>
      </c>
      <c r="B14" s="204" t="s">
        <v>108</v>
      </c>
      <c r="C14" s="201" t="s">
        <v>520</v>
      </c>
      <c r="D14" s="87"/>
      <c r="E14" s="87"/>
      <c r="F14" s="87"/>
      <c r="G14" s="87">
        <v>16892400</v>
      </c>
      <c r="H14" s="87">
        <v>0</v>
      </c>
      <c r="I14" s="87"/>
      <c r="J14" s="87"/>
      <c r="K14" s="87"/>
      <c r="L14" s="87">
        <v>0</v>
      </c>
      <c r="M14" s="87"/>
      <c r="N14" s="87"/>
      <c r="O14" s="87"/>
      <c r="P14" s="202">
        <f t="shared" si="0"/>
        <v>16892400</v>
      </c>
    </row>
    <row r="15" spans="1:16" ht="30" customHeight="1">
      <c r="A15" s="197" t="s">
        <v>712</v>
      </c>
      <c r="B15" s="204" t="s">
        <v>109</v>
      </c>
      <c r="C15" s="201" t="s">
        <v>531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202">
        <f t="shared" si="0"/>
        <v>0</v>
      </c>
    </row>
    <row r="16" spans="1:16" ht="30" customHeight="1">
      <c r="A16" s="197" t="s">
        <v>713</v>
      </c>
      <c r="B16" s="205" t="s">
        <v>714</v>
      </c>
      <c r="C16" s="201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202">
        <f t="shared" si="0"/>
        <v>0</v>
      </c>
    </row>
    <row r="17" spans="1:16" ht="30" customHeight="1">
      <c r="A17" s="197" t="s">
        <v>715</v>
      </c>
      <c r="B17" s="206" t="s">
        <v>157</v>
      </c>
      <c r="C17" s="207" t="s">
        <v>532</v>
      </c>
      <c r="D17" s="117">
        <f>SUM(D7:D15)</f>
        <v>13235006</v>
      </c>
      <c r="E17" s="117">
        <f aca="true" t="shared" si="1" ref="E17:P17">SUM(E7:E15)</f>
        <v>13235006</v>
      </c>
      <c r="F17" s="117">
        <f t="shared" si="1"/>
        <v>16497626</v>
      </c>
      <c r="G17" s="117">
        <f t="shared" si="1"/>
        <v>31654426</v>
      </c>
      <c r="H17" s="117">
        <f t="shared" si="1"/>
        <v>14762026</v>
      </c>
      <c r="I17" s="117">
        <f t="shared" si="1"/>
        <v>15262026</v>
      </c>
      <c r="J17" s="117">
        <f t="shared" si="1"/>
        <v>14762026</v>
      </c>
      <c r="K17" s="117">
        <f t="shared" si="1"/>
        <v>14762026</v>
      </c>
      <c r="L17" s="117">
        <f t="shared" si="1"/>
        <v>14762026</v>
      </c>
      <c r="M17" s="117">
        <f t="shared" si="1"/>
        <v>14762026</v>
      </c>
      <c r="N17" s="117">
        <f t="shared" si="1"/>
        <v>14762026</v>
      </c>
      <c r="O17" s="117">
        <f t="shared" si="1"/>
        <v>14762031</v>
      </c>
      <c r="P17" s="117">
        <f t="shared" si="1"/>
        <v>193218277</v>
      </c>
    </row>
    <row r="18" spans="1:16" ht="30" customHeight="1">
      <c r="A18" s="197" t="s">
        <v>716</v>
      </c>
      <c r="B18" s="208" t="s">
        <v>118</v>
      </c>
      <c r="C18" s="203" t="s">
        <v>561</v>
      </c>
      <c r="D18" s="87">
        <v>2082998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202">
        <f>SUM(D18:O18)</f>
        <v>2082998</v>
      </c>
    </row>
    <row r="19" spans="1:16" ht="30" customHeight="1">
      <c r="A19" s="197" t="s">
        <v>717</v>
      </c>
      <c r="B19" s="208" t="s">
        <v>124</v>
      </c>
      <c r="C19" s="203" t="s">
        <v>571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202"/>
    </row>
    <row r="20" spans="1:16" ht="30" customHeight="1">
      <c r="A20" s="197" t="s">
        <v>718</v>
      </c>
      <c r="B20" s="209" t="s">
        <v>572</v>
      </c>
      <c r="C20" s="210" t="s">
        <v>573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202"/>
    </row>
    <row r="21" spans="1:16" ht="30" customHeight="1">
      <c r="A21" s="197" t="s">
        <v>719</v>
      </c>
      <c r="B21" s="211" t="s">
        <v>158</v>
      </c>
      <c r="C21" s="212" t="s">
        <v>574</v>
      </c>
      <c r="D21" s="117">
        <f aca="true" t="shared" si="2" ref="D21:O21">SUM(D18:D20)</f>
        <v>2082998</v>
      </c>
      <c r="E21" s="117">
        <f t="shared" si="2"/>
        <v>0</v>
      </c>
      <c r="F21" s="117">
        <f t="shared" si="2"/>
        <v>0</v>
      </c>
      <c r="G21" s="117">
        <f t="shared" si="2"/>
        <v>0</v>
      </c>
      <c r="H21" s="117">
        <f t="shared" si="2"/>
        <v>0</v>
      </c>
      <c r="I21" s="117">
        <f t="shared" si="2"/>
        <v>0</v>
      </c>
      <c r="J21" s="117">
        <f t="shared" si="2"/>
        <v>0</v>
      </c>
      <c r="K21" s="117">
        <f t="shared" si="2"/>
        <v>0</v>
      </c>
      <c r="L21" s="117">
        <f t="shared" si="2"/>
        <v>0</v>
      </c>
      <c r="M21" s="117">
        <f t="shared" si="2"/>
        <v>0</v>
      </c>
      <c r="N21" s="117">
        <f t="shared" si="2"/>
        <v>0</v>
      </c>
      <c r="O21" s="117">
        <f t="shared" si="2"/>
        <v>0</v>
      </c>
      <c r="P21" s="213">
        <f>SUM(P18:P20)</f>
        <v>2082998</v>
      </c>
    </row>
    <row r="22" spans="1:16" ht="30" customHeight="1">
      <c r="A22" s="197" t="s">
        <v>720</v>
      </c>
      <c r="B22" s="181" t="s">
        <v>194</v>
      </c>
      <c r="C22" s="32"/>
      <c r="D22" s="117">
        <f>D17+D21</f>
        <v>15318004</v>
      </c>
      <c r="E22" s="117">
        <f aca="true" t="shared" si="3" ref="E22:P22">E17+E21</f>
        <v>13235006</v>
      </c>
      <c r="F22" s="117">
        <f t="shared" si="3"/>
        <v>16497626</v>
      </c>
      <c r="G22" s="117">
        <f t="shared" si="3"/>
        <v>31654426</v>
      </c>
      <c r="H22" s="117">
        <f t="shared" si="3"/>
        <v>14762026</v>
      </c>
      <c r="I22" s="117">
        <f t="shared" si="3"/>
        <v>15262026</v>
      </c>
      <c r="J22" s="117">
        <f t="shared" si="3"/>
        <v>14762026</v>
      </c>
      <c r="K22" s="117">
        <f t="shared" si="3"/>
        <v>14762026</v>
      </c>
      <c r="L22" s="117">
        <f t="shared" si="3"/>
        <v>14762026</v>
      </c>
      <c r="M22" s="117">
        <f t="shared" si="3"/>
        <v>14762026</v>
      </c>
      <c r="N22" s="117">
        <f t="shared" si="3"/>
        <v>14762026</v>
      </c>
      <c r="O22" s="117">
        <f t="shared" si="3"/>
        <v>14762031</v>
      </c>
      <c r="P22" s="117">
        <f t="shared" si="3"/>
        <v>195301275</v>
      </c>
    </row>
    <row r="23" spans="1:16" ht="30" customHeight="1">
      <c r="A23" s="197" t="s">
        <v>721</v>
      </c>
      <c r="B23" s="198" t="s">
        <v>396</v>
      </c>
      <c r="C23" s="199" t="s">
        <v>722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202"/>
    </row>
    <row r="24" spans="1:16" ht="30" customHeight="1">
      <c r="A24" s="197" t="s">
        <v>723</v>
      </c>
      <c r="B24" s="203" t="s">
        <v>197</v>
      </c>
      <c r="C24" s="157" t="s">
        <v>595</v>
      </c>
      <c r="D24" s="87">
        <v>3089579</v>
      </c>
      <c r="E24" s="87">
        <v>3089579</v>
      </c>
      <c r="F24" s="87">
        <v>3089579</v>
      </c>
      <c r="G24" s="87">
        <v>3089579</v>
      </c>
      <c r="H24" s="87">
        <v>3089579</v>
      </c>
      <c r="I24" s="87">
        <v>3089579</v>
      </c>
      <c r="J24" s="87">
        <v>3089579</v>
      </c>
      <c r="K24" s="87">
        <v>3089579</v>
      </c>
      <c r="L24" s="87">
        <v>3089579</v>
      </c>
      <c r="M24" s="87">
        <v>3089579</v>
      </c>
      <c r="N24" s="87">
        <v>3089579</v>
      </c>
      <c r="O24" s="87">
        <v>3089575</v>
      </c>
      <c r="P24" s="202">
        <f>SUM(D24:O24)</f>
        <v>37074944</v>
      </c>
    </row>
    <row r="25" spans="1:16" ht="30" customHeight="1">
      <c r="A25" s="197" t="s">
        <v>724</v>
      </c>
      <c r="B25" s="203" t="s">
        <v>201</v>
      </c>
      <c r="C25" s="157" t="s">
        <v>626</v>
      </c>
      <c r="D25" s="87">
        <v>3483333</v>
      </c>
      <c r="E25" s="87">
        <v>3483333</v>
      </c>
      <c r="F25" s="87">
        <v>3483333</v>
      </c>
      <c r="G25" s="87">
        <v>3483333</v>
      </c>
      <c r="H25" s="87">
        <v>3483333</v>
      </c>
      <c r="I25" s="87">
        <v>3483333</v>
      </c>
      <c r="J25" s="87">
        <v>3483333</v>
      </c>
      <c r="K25" s="87">
        <v>3483333</v>
      </c>
      <c r="L25" s="87">
        <v>3483333</v>
      </c>
      <c r="M25" s="87">
        <v>3483333</v>
      </c>
      <c r="N25" s="87">
        <v>3483333</v>
      </c>
      <c r="O25" s="87">
        <v>3483337</v>
      </c>
      <c r="P25" s="202">
        <f aca="true" t="shared" si="4" ref="P25:P32">SUM(D25:O25)</f>
        <v>41800000</v>
      </c>
    </row>
    <row r="26" spans="1:16" ht="30" customHeight="1">
      <c r="A26" s="197" t="s">
        <v>725</v>
      </c>
      <c r="B26" s="204" t="s">
        <v>202</v>
      </c>
      <c r="C26" s="157" t="s">
        <v>6</v>
      </c>
      <c r="D26" s="87">
        <v>5739583</v>
      </c>
      <c r="E26" s="87">
        <v>5739583</v>
      </c>
      <c r="F26" s="87">
        <v>5739583</v>
      </c>
      <c r="G26" s="87">
        <v>5739583</v>
      </c>
      <c r="H26" s="87">
        <v>5739583</v>
      </c>
      <c r="I26" s="87">
        <v>5739583</v>
      </c>
      <c r="J26" s="87">
        <v>5739583</v>
      </c>
      <c r="K26" s="87">
        <v>5739583</v>
      </c>
      <c r="L26" s="87">
        <v>5739583</v>
      </c>
      <c r="M26" s="87">
        <v>5739583</v>
      </c>
      <c r="N26" s="87">
        <v>5739583</v>
      </c>
      <c r="O26" s="87">
        <v>5739587</v>
      </c>
      <c r="P26" s="202">
        <f t="shared" si="4"/>
        <v>68875000</v>
      </c>
    </row>
    <row r="27" spans="1:16" ht="30" customHeight="1">
      <c r="A27" s="197" t="s">
        <v>726</v>
      </c>
      <c r="B27" s="203" t="s">
        <v>204</v>
      </c>
      <c r="C27" s="157" t="s">
        <v>19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202">
        <f t="shared" si="4"/>
        <v>0</v>
      </c>
    </row>
    <row r="28" spans="1:16" ht="30" customHeight="1">
      <c r="A28" s="197" t="s">
        <v>727</v>
      </c>
      <c r="B28" s="205" t="s">
        <v>709</v>
      </c>
      <c r="C28" s="214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202">
        <f t="shared" si="4"/>
        <v>0</v>
      </c>
    </row>
    <row r="29" spans="1:16" ht="30" customHeight="1">
      <c r="A29" s="197" t="s">
        <v>728</v>
      </c>
      <c r="B29" s="203" t="s">
        <v>198</v>
      </c>
      <c r="C29" s="157" t="s">
        <v>603</v>
      </c>
      <c r="D29" s="87">
        <v>1072347</v>
      </c>
      <c r="E29" s="87">
        <v>922511</v>
      </c>
      <c r="F29" s="87">
        <v>1222183</v>
      </c>
      <c r="G29" s="87">
        <v>1072347</v>
      </c>
      <c r="H29" s="87">
        <v>1072347</v>
      </c>
      <c r="I29" s="87">
        <v>1072347</v>
      </c>
      <c r="J29" s="87">
        <v>1072347</v>
      </c>
      <c r="K29" s="87">
        <v>1072347</v>
      </c>
      <c r="L29" s="87">
        <v>1072347</v>
      </c>
      <c r="M29" s="87">
        <v>1072347</v>
      </c>
      <c r="N29" s="87">
        <v>1072347</v>
      </c>
      <c r="O29" s="87">
        <v>1072350</v>
      </c>
      <c r="P29" s="202">
        <f t="shared" si="4"/>
        <v>12868167</v>
      </c>
    </row>
    <row r="30" spans="1:16" ht="30" customHeight="1">
      <c r="A30" s="197" t="s">
        <v>729</v>
      </c>
      <c r="B30" s="203" t="s">
        <v>203</v>
      </c>
      <c r="C30" s="157" t="s">
        <v>14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202">
        <f t="shared" si="4"/>
        <v>0</v>
      </c>
    </row>
    <row r="31" spans="1:16" ht="30" customHeight="1">
      <c r="A31" s="197" t="s">
        <v>730</v>
      </c>
      <c r="B31" s="203" t="s">
        <v>206</v>
      </c>
      <c r="C31" s="157" t="s">
        <v>24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202">
        <f t="shared" si="4"/>
        <v>0</v>
      </c>
    </row>
    <row r="32" spans="1:16" ht="30" customHeight="1">
      <c r="A32" s="197" t="s">
        <v>731</v>
      </c>
      <c r="B32" s="205" t="s">
        <v>714</v>
      </c>
      <c r="C32" s="214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202">
        <f t="shared" si="4"/>
        <v>0</v>
      </c>
    </row>
    <row r="33" spans="1:16" ht="30" customHeight="1">
      <c r="A33" s="197" t="s">
        <v>732</v>
      </c>
      <c r="B33" s="215" t="s">
        <v>205</v>
      </c>
      <c r="C33" s="206" t="s">
        <v>25</v>
      </c>
      <c r="D33" s="117">
        <f aca="true" t="shared" si="5" ref="D33:O33">SUM(D24:D31)</f>
        <v>13384842</v>
      </c>
      <c r="E33" s="117">
        <f t="shared" si="5"/>
        <v>13235006</v>
      </c>
      <c r="F33" s="117">
        <f t="shared" si="5"/>
        <v>13534678</v>
      </c>
      <c r="G33" s="117">
        <f t="shared" si="5"/>
        <v>13384842</v>
      </c>
      <c r="H33" s="117">
        <f t="shared" si="5"/>
        <v>13384842</v>
      </c>
      <c r="I33" s="117">
        <f t="shared" si="5"/>
        <v>13384842</v>
      </c>
      <c r="J33" s="117">
        <f t="shared" si="5"/>
        <v>13384842</v>
      </c>
      <c r="K33" s="117">
        <f t="shared" si="5"/>
        <v>13384842</v>
      </c>
      <c r="L33" s="117">
        <f t="shared" si="5"/>
        <v>13384842</v>
      </c>
      <c r="M33" s="117">
        <f t="shared" si="5"/>
        <v>13384842</v>
      </c>
      <c r="N33" s="117">
        <f t="shared" si="5"/>
        <v>13384842</v>
      </c>
      <c r="O33" s="117">
        <f t="shared" si="5"/>
        <v>13384849</v>
      </c>
      <c r="P33" s="213">
        <f>SUM(P24:P31)</f>
        <v>160618111</v>
      </c>
    </row>
    <row r="34" spans="1:16" ht="30" customHeight="1">
      <c r="A34" s="197" t="s">
        <v>733</v>
      </c>
      <c r="B34" s="216" t="s">
        <v>734</v>
      </c>
      <c r="C34" s="21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202"/>
    </row>
    <row r="35" spans="1:16" ht="30" customHeight="1">
      <c r="A35" s="197" t="s">
        <v>735</v>
      </c>
      <c r="B35" s="216" t="s">
        <v>736</v>
      </c>
      <c r="C35" s="21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202"/>
    </row>
    <row r="36" spans="1:16" ht="30" customHeight="1">
      <c r="A36" s="197" t="s">
        <v>737</v>
      </c>
      <c r="B36" s="218" t="s">
        <v>210</v>
      </c>
      <c r="C36" s="219" t="s">
        <v>51</v>
      </c>
      <c r="D36" s="87">
        <v>1933162</v>
      </c>
      <c r="E36" s="87"/>
      <c r="F36" s="87">
        <v>2962948</v>
      </c>
      <c r="G36" s="87">
        <v>18269584</v>
      </c>
      <c r="H36" s="87">
        <v>1377184</v>
      </c>
      <c r="I36" s="87">
        <v>1877184</v>
      </c>
      <c r="J36" s="87">
        <v>1377184</v>
      </c>
      <c r="K36" s="87">
        <v>1377184</v>
      </c>
      <c r="L36" s="87">
        <v>1377184</v>
      </c>
      <c r="M36" s="87">
        <v>1377184</v>
      </c>
      <c r="N36" s="87">
        <v>1377184</v>
      </c>
      <c r="O36" s="87">
        <v>1377182</v>
      </c>
      <c r="P36" s="202">
        <f>SUM(D36:O36)</f>
        <v>34683164</v>
      </c>
    </row>
    <row r="37" spans="1:16" ht="30" customHeight="1">
      <c r="A37" s="197" t="s">
        <v>738</v>
      </c>
      <c r="B37" s="220" t="s">
        <v>211</v>
      </c>
      <c r="C37" s="219" t="s">
        <v>59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202"/>
    </row>
    <row r="38" spans="1:16" ht="30" customHeight="1">
      <c r="A38" s="197" t="s">
        <v>739</v>
      </c>
      <c r="B38" s="218" t="s">
        <v>60</v>
      </c>
      <c r="C38" s="219" t="s">
        <v>61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202"/>
    </row>
    <row r="39" spans="1:16" ht="30" customHeight="1">
      <c r="A39" s="197" t="s">
        <v>740</v>
      </c>
      <c r="B39" s="211" t="s">
        <v>212</v>
      </c>
      <c r="C39" s="212" t="s">
        <v>62</v>
      </c>
      <c r="D39" s="117">
        <f aca="true" t="shared" si="6" ref="D39:O39">SUM(D36:D38)</f>
        <v>1933162</v>
      </c>
      <c r="E39" s="117">
        <f t="shared" si="6"/>
        <v>0</v>
      </c>
      <c r="F39" s="117">
        <f t="shared" si="6"/>
        <v>2962948</v>
      </c>
      <c r="G39" s="117">
        <f t="shared" si="6"/>
        <v>18269584</v>
      </c>
      <c r="H39" s="117">
        <f t="shared" si="6"/>
        <v>1377184</v>
      </c>
      <c r="I39" s="117">
        <f t="shared" si="6"/>
        <v>1877184</v>
      </c>
      <c r="J39" s="117">
        <f t="shared" si="6"/>
        <v>1377184</v>
      </c>
      <c r="K39" s="117">
        <f t="shared" si="6"/>
        <v>1377184</v>
      </c>
      <c r="L39" s="117">
        <f t="shared" si="6"/>
        <v>1377184</v>
      </c>
      <c r="M39" s="117">
        <f t="shared" si="6"/>
        <v>1377184</v>
      </c>
      <c r="N39" s="117">
        <f t="shared" si="6"/>
        <v>1377184</v>
      </c>
      <c r="O39" s="117">
        <f t="shared" si="6"/>
        <v>1377182</v>
      </c>
      <c r="P39" s="213">
        <f>SUM(P36:P38)</f>
        <v>34683164</v>
      </c>
    </row>
    <row r="40" spans="1:16" ht="30" customHeight="1">
      <c r="A40" s="197" t="s">
        <v>741</v>
      </c>
      <c r="B40" s="181" t="s">
        <v>195</v>
      </c>
      <c r="C40" s="32"/>
      <c r="D40" s="117">
        <f>D33+D39</f>
        <v>15318004</v>
      </c>
      <c r="E40" s="117">
        <f aca="true" t="shared" si="7" ref="E40:P40">E33+E39</f>
        <v>13235006</v>
      </c>
      <c r="F40" s="117">
        <f t="shared" si="7"/>
        <v>16497626</v>
      </c>
      <c r="G40" s="117">
        <f t="shared" si="7"/>
        <v>31654426</v>
      </c>
      <c r="H40" s="117">
        <f t="shared" si="7"/>
        <v>14762026</v>
      </c>
      <c r="I40" s="117">
        <f t="shared" si="7"/>
        <v>15262026</v>
      </c>
      <c r="J40" s="117">
        <f t="shared" si="7"/>
        <v>14762026</v>
      </c>
      <c r="K40" s="117">
        <f t="shared" si="7"/>
        <v>14762026</v>
      </c>
      <c r="L40" s="117">
        <f t="shared" si="7"/>
        <v>14762026</v>
      </c>
      <c r="M40" s="117">
        <f t="shared" si="7"/>
        <v>14762026</v>
      </c>
      <c r="N40" s="117">
        <f t="shared" si="7"/>
        <v>14762026</v>
      </c>
      <c r="O40" s="117">
        <f t="shared" si="7"/>
        <v>14762031</v>
      </c>
      <c r="P40" s="117">
        <f t="shared" si="7"/>
        <v>195301275</v>
      </c>
    </row>
    <row r="41" spans="3:16" ht="14.25">
      <c r="C41" s="58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3:16" ht="14.25">
      <c r="C42" s="58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</sheetData>
  <sheetProtection/>
  <mergeCells count="2">
    <mergeCell ref="A1:P2"/>
    <mergeCell ref="B3:P3"/>
  </mergeCells>
  <printOptions/>
  <pageMargins left="0.7" right="0.7" top="0.75" bottom="0.75" header="0.3" footer="0.3"/>
  <pageSetup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173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05.140625" style="83" customWidth="1"/>
    <col min="2" max="2" width="8.8515625" style="83" customWidth="1"/>
    <col min="3" max="3" width="20.421875" style="84" bestFit="1" customWidth="1"/>
    <col min="4" max="4" width="20.140625" style="85" customWidth="1"/>
    <col min="5" max="5" width="18.8515625" style="85" customWidth="1"/>
    <col min="6" max="6" width="20.421875" style="85" bestFit="1" customWidth="1"/>
    <col min="7" max="16384" width="8.8515625" style="83" customWidth="1"/>
  </cols>
  <sheetData>
    <row r="1" spans="1:6" ht="13.5">
      <c r="A1" s="262" t="s">
        <v>752</v>
      </c>
      <c r="B1" s="262"/>
      <c r="C1" s="262"/>
      <c r="D1" s="262"/>
      <c r="E1" s="262"/>
      <c r="F1" s="262"/>
    </row>
    <row r="3" spans="1:6" ht="21" customHeight="1">
      <c r="A3" s="258" t="s">
        <v>744</v>
      </c>
      <c r="B3" s="259"/>
      <c r="C3" s="259"/>
      <c r="D3" s="259"/>
      <c r="E3" s="259"/>
      <c r="F3" s="260"/>
    </row>
    <row r="4" spans="1:6" ht="18.75" customHeight="1">
      <c r="A4" s="261" t="s">
        <v>640</v>
      </c>
      <c r="B4" s="259"/>
      <c r="C4" s="259"/>
      <c r="D4" s="259"/>
      <c r="E4" s="259"/>
      <c r="F4" s="260"/>
    </row>
    <row r="5" ht="18">
      <c r="A5" s="33"/>
    </row>
    <row r="6" ht="13.5">
      <c r="A6" s="58" t="s">
        <v>333</v>
      </c>
    </row>
    <row r="7" spans="1:6" s="100" customFormat="1" ht="26.25">
      <c r="A7" s="7" t="s">
        <v>396</v>
      </c>
      <c r="B7" s="2" t="s">
        <v>397</v>
      </c>
      <c r="C7" s="98" t="s">
        <v>270</v>
      </c>
      <c r="D7" s="99" t="s">
        <v>271</v>
      </c>
      <c r="E7" s="99" t="s">
        <v>367</v>
      </c>
      <c r="F7" s="98" t="s">
        <v>353</v>
      </c>
    </row>
    <row r="8" spans="1:6" ht="13.5">
      <c r="A8" s="19" t="s">
        <v>398</v>
      </c>
      <c r="B8" s="20" t="s">
        <v>399</v>
      </c>
      <c r="C8" s="86">
        <v>30754000</v>
      </c>
      <c r="D8" s="87">
        <v>8648000</v>
      </c>
      <c r="E8" s="87"/>
      <c r="F8" s="88">
        <f>SUM(C8:E8)</f>
        <v>39402000</v>
      </c>
    </row>
    <row r="9" spans="1:6" ht="13.5">
      <c r="A9" s="19" t="s">
        <v>400</v>
      </c>
      <c r="B9" s="21" t="s">
        <v>401</v>
      </c>
      <c r="C9" s="86"/>
      <c r="D9" s="87"/>
      <c r="E9" s="87"/>
      <c r="F9" s="88">
        <f aca="true" t="shared" si="0" ref="F9:F20">SUM(C9:E9)</f>
        <v>0</v>
      </c>
    </row>
    <row r="10" spans="1:6" ht="13.5">
      <c r="A10" s="19" t="s">
        <v>402</v>
      </c>
      <c r="B10" s="21" t="s">
        <v>403</v>
      </c>
      <c r="C10" s="86"/>
      <c r="D10" s="87"/>
      <c r="E10" s="87"/>
      <c r="F10" s="88">
        <f t="shared" si="0"/>
        <v>0</v>
      </c>
    </row>
    <row r="11" spans="1:6" ht="13.5">
      <c r="A11" s="22" t="s">
        <v>404</v>
      </c>
      <c r="B11" s="21" t="s">
        <v>405</v>
      </c>
      <c r="C11" s="86"/>
      <c r="D11" s="87"/>
      <c r="E11" s="87"/>
      <c r="F11" s="88">
        <f t="shared" si="0"/>
        <v>0</v>
      </c>
    </row>
    <row r="12" spans="1:6" ht="13.5">
      <c r="A12" s="22" t="s">
        <v>406</v>
      </c>
      <c r="B12" s="21" t="s">
        <v>407</v>
      </c>
      <c r="C12" s="86"/>
      <c r="D12" s="87"/>
      <c r="E12" s="87"/>
      <c r="F12" s="88">
        <f t="shared" si="0"/>
        <v>0</v>
      </c>
    </row>
    <row r="13" spans="1:6" ht="13.5">
      <c r="A13" s="22" t="s">
        <v>408</v>
      </c>
      <c r="B13" s="21" t="s">
        <v>409</v>
      </c>
      <c r="C13" s="86"/>
      <c r="D13" s="87"/>
      <c r="E13" s="87"/>
      <c r="F13" s="88">
        <f t="shared" si="0"/>
        <v>0</v>
      </c>
    </row>
    <row r="14" spans="1:6" ht="13.5">
      <c r="A14" s="22" t="s">
        <v>410</v>
      </c>
      <c r="B14" s="21" t="s">
        <v>411</v>
      </c>
      <c r="C14" s="86">
        <v>0</v>
      </c>
      <c r="D14" s="87"/>
      <c r="E14" s="87"/>
      <c r="F14" s="88">
        <f t="shared" si="0"/>
        <v>0</v>
      </c>
    </row>
    <row r="15" spans="1:6" ht="13.5">
      <c r="A15" s="22" t="s">
        <v>412</v>
      </c>
      <c r="B15" s="21" t="s">
        <v>413</v>
      </c>
      <c r="C15" s="86"/>
      <c r="D15" s="87"/>
      <c r="E15" s="87"/>
      <c r="F15" s="88">
        <f t="shared" si="0"/>
        <v>0</v>
      </c>
    </row>
    <row r="16" spans="1:6" ht="13.5">
      <c r="A16" s="4" t="s">
        <v>414</v>
      </c>
      <c r="B16" s="21" t="s">
        <v>415</v>
      </c>
      <c r="C16" s="86">
        <v>170000</v>
      </c>
      <c r="D16" s="87">
        <v>180000</v>
      </c>
      <c r="E16" s="87"/>
      <c r="F16" s="88">
        <f t="shared" si="0"/>
        <v>350000</v>
      </c>
    </row>
    <row r="17" spans="1:6" ht="13.5">
      <c r="A17" s="4" t="s">
        <v>416</v>
      </c>
      <c r="B17" s="21" t="s">
        <v>417</v>
      </c>
      <c r="C17" s="86"/>
      <c r="D17" s="87"/>
      <c r="E17" s="87"/>
      <c r="F17" s="88">
        <f t="shared" si="0"/>
        <v>0</v>
      </c>
    </row>
    <row r="18" spans="1:6" ht="13.5">
      <c r="A18" s="4" t="s">
        <v>418</v>
      </c>
      <c r="B18" s="21" t="s">
        <v>419</v>
      </c>
      <c r="C18" s="86"/>
      <c r="D18" s="87"/>
      <c r="E18" s="87"/>
      <c r="F18" s="88">
        <f t="shared" si="0"/>
        <v>0</v>
      </c>
    </row>
    <row r="19" spans="1:6" ht="13.5">
      <c r="A19" s="4" t="s">
        <v>420</v>
      </c>
      <c r="B19" s="21" t="s">
        <v>421</v>
      </c>
      <c r="C19" s="86"/>
      <c r="D19" s="87"/>
      <c r="E19" s="87"/>
      <c r="F19" s="88">
        <f t="shared" si="0"/>
        <v>0</v>
      </c>
    </row>
    <row r="20" spans="1:6" ht="13.5">
      <c r="A20" s="4" t="s">
        <v>125</v>
      </c>
      <c r="B20" s="21" t="s">
        <v>422</v>
      </c>
      <c r="C20" s="86">
        <v>200000</v>
      </c>
      <c r="D20" s="87">
        <v>200000</v>
      </c>
      <c r="E20" s="87"/>
      <c r="F20" s="88">
        <f t="shared" si="0"/>
        <v>400000</v>
      </c>
    </row>
    <row r="21" spans="1:6" ht="13.5">
      <c r="A21" s="23" t="s">
        <v>63</v>
      </c>
      <c r="B21" s="24" t="s">
        <v>423</v>
      </c>
      <c r="C21" s="115">
        <f>SUM(C8:C20)</f>
        <v>31124000</v>
      </c>
      <c r="D21" s="115">
        <f>SUM(D8:D20)</f>
        <v>9028000</v>
      </c>
      <c r="E21" s="115">
        <f>SUM(E8:E20)</f>
        <v>0</v>
      </c>
      <c r="F21" s="115">
        <f>SUM(F8:F20)</f>
        <v>40152000</v>
      </c>
    </row>
    <row r="22" spans="1:6" ht="13.5">
      <c r="A22" s="4" t="s">
        <v>424</v>
      </c>
      <c r="B22" s="21" t="s">
        <v>425</v>
      </c>
      <c r="C22" s="86">
        <v>6011000</v>
      </c>
      <c r="D22" s="87"/>
      <c r="E22" s="87"/>
      <c r="F22" s="88">
        <f>SUM(C22:E22)</f>
        <v>6011000</v>
      </c>
    </row>
    <row r="23" spans="1:6" ht="13.5">
      <c r="A23" s="4" t="s">
        <v>426</v>
      </c>
      <c r="B23" s="21" t="s">
        <v>427</v>
      </c>
      <c r="C23" s="86">
        <v>1500000</v>
      </c>
      <c r="D23" s="87">
        <v>1360000</v>
      </c>
      <c r="E23" s="87"/>
      <c r="F23" s="88">
        <f aca="true" t="shared" si="1" ref="F23:F85">SUM(C23:E23)</f>
        <v>2860000</v>
      </c>
    </row>
    <row r="24" spans="1:6" ht="13.5">
      <c r="A24" s="5" t="s">
        <v>428</v>
      </c>
      <c r="B24" s="21" t="s">
        <v>429</v>
      </c>
      <c r="C24" s="86"/>
      <c r="D24" s="87"/>
      <c r="E24" s="87"/>
      <c r="F24" s="88">
        <f t="shared" si="1"/>
        <v>0</v>
      </c>
    </row>
    <row r="25" spans="1:6" ht="13.5">
      <c r="A25" s="6" t="s">
        <v>64</v>
      </c>
      <c r="B25" s="24" t="s">
        <v>430</v>
      </c>
      <c r="C25" s="86">
        <f>SUM(C22:C24)</f>
        <v>7511000</v>
      </c>
      <c r="D25" s="86">
        <f>SUM(D22:D24)</f>
        <v>1360000</v>
      </c>
      <c r="E25" s="86">
        <f>SUM(E22:E24)</f>
        <v>0</v>
      </c>
      <c r="F25" s="88">
        <f t="shared" si="1"/>
        <v>8871000</v>
      </c>
    </row>
    <row r="26" spans="1:6" s="166" customFormat="1" ht="13.5">
      <c r="A26" s="36" t="s">
        <v>155</v>
      </c>
      <c r="B26" s="37" t="s">
        <v>431</v>
      </c>
      <c r="C26" s="115">
        <f>SUM(C25,C21)</f>
        <v>38635000</v>
      </c>
      <c r="D26" s="115">
        <f>SUM(D25,D21)</f>
        <v>10388000</v>
      </c>
      <c r="E26" s="115">
        <f>SUM(E25,E21)</f>
        <v>0</v>
      </c>
      <c r="F26" s="165">
        <f>SUM(C26:E26)</f>
        <v>49023000</v>
      </c>
    </row>
    <row r="27" spans="1:6" s="166" customFormat="1" ht="13.5">
      <c r="A27" s="28" t="s">
        <v>126</v>
      </c>
      <c r="B27" s="37" t="s">
        <v>432</v>
      </c>
      <c r="C27" s="115">
        <v>5989000</v>
      </c>
      <c r="D27" s="117">
        <v>1610000</v>
      </c>
      <c r="E27" s="117"/>
      <c r="F27" s="165">
        <f t="shared" si="1"/>
        <v>7599000</v>
      </c>
    </row>
    <row r="28" spans="1:6" ht="13.5">
      <c r="A28" s="4" t="s">
        <v>433</v>
      </c>
      <c r="B28" s="21" t="s">
        <v>434</v>
      </c>
      <c r="C28" s="86">
        <v>470000</v>
      </c>
      <c r="D28" s="87">
        <v>300000</v>
      </c>
      <c r="E28" s="87"/>
      <c r="F28" s="88">
        <f t="shared" si="1"/>
        <v>770000</v>
      </c>
    </row>
    <row r="29" spans="1:6" ht="13.5">
      <c r="A29" s="4" t="s">
        <v>435</v>
      </c>
      <c r="B29" s="21" t="s">
        <v>436</v>
      </c>
      <c r="C29" s="86">
        <v>6650000</v>
      </c>
      <c r="D29" s="87">
        <v>1200000</v>
      </c>
      <c r="E29" s="87"/>
      <c r="F29" s="88">
        <f t="shared" si="1"/>
        <v>7850000</v>
      </c>
    </row>
    <row r="30" spans="1:6" ht="13.5">
      <c r="A30" s="4" t="s">
        <v>437</v>
      </c>
      <c r="B30" s="21" t="s">
        <v>438</v>
      </c>
      <c r="C30" s="86"/>
      <c r="D30" s="87">
        <v>4000000</v>
      </c>
      <c r="E30" s="87"/>
      <c r="F30" s="88">
        <f t="shared" si="1"/>
        <v>4000000</v>
      </c>
    </row>
    <row r="31" spans="1:6" ht="13.5">
      <c r="A31" s="6" t="s">
        <v>65</v>
      </c>
      <c r="B31" s="24" t="s">
        <v>439</v>
      </c>
      <c r="C31" s="115">
        <f>SUM(C28:C30)</f>
        <v>7120000</v>
      </c>
      <c r="D31" s="115">
        <f>SUM(D28:D30)</f>
        <v>5500000</v>
      </c>
      <c r="E31" s="115">
        <f>SUM(E28:E30)</f>
        <v>0</v>
      </c>
      <c r="F31" s="165">
        <f t="shared" si="1"/>
        <v>12620000</v>
      </c>
    </row>
    <row r="32" spans="1:6" ht="13.5">
      <c r="A32" s="4" t="s">
        <v>440</v>
      </c>
      <c r="B32" s="21" t="s">
        <v>441</v>
      </c>
      <c r="C32" s="86">
        <v>1340000</v>
      </c>
      <c r="D32" s="87">
        <v>50000</v>
      </c>
      <c r="E32" s="87"/>
      <c r="F32" s="88">
        <f t="shared" si="1"/>
        <v>1390000</v>
      </c>
    </row>
    <row r="33" spans="1:6" ht="13.5">
      <c r="A33" s="4" t="s">
        <v>442</v>
      </c>
      <c r="B33" s="21" t="s">
        <v>443</v>
      </c>
      <c r="C33" s="86">
        <v>3450000</v>
      </c>
      <c r="D33" s="87">
        <v>100000</v>
      </c>
      <c r="E33" s="87"/>
      <c r="F33" s="88">
        <f t="shared" si="1"/>
        <v>3550000</v>
      </c>
    </row>
    <row r="34" spans="1:6" ht="15" customHeight="1">
      <c r="A34" s="6" t="s">
        <v>156</v>
      </c>
      <c r="B34" s="24" t="s">
        <v>444</v>
      </c>
      <c r="C34" s="115">
        <f>SUM(C32:C33)</f>
        <v>4790000</v>
      </c>
      <c r="D34" s="115">
        <f>SUM(D32:D33)</f>
        <v>150000</v>
      </c>
      <c r="E34" s="115">
        <f>SUM(E32:E33)</f>
        <v>0</v>
      </c>
      <c r="F34" s="165">
        <f t="shared" si="1"/>
        <v>4940000</v>
      </c>
    </row>
    <row r="35" spans="1:6" ht="13.5">
      <c r="A35" s="4" t="s">
        <v>445</v>
      </c>
      <c r="B35" s="21" t="s">
        <v>446</v>
      </c>
      <c r="C35" s="86">
        <v>13870000</v>
      </c>
      <c r="D35" s="87">
        <v>2100000</v>
      </c>
      <c r="E35" s="87"/>
      <c r="F35" s="88">
        <f t="shared" si="1"/>
        <v>15970000</v>
      </c>
    </row>
    <row r="36" spans="1:6" ht="13.5">
      <c r="A36" s="4" t="s">
        <v>447</v>
      </c>
      <c r="B36" s="21" t="s">
        <v>448</v>
      </c>
      <c r="C36" s="86">
        <v>0</v>
      </c>
      <c r="D36" s="87"/>
      <c r="E36" s="87"/>
      <c r="F36" s="88">
        <f t="shared" si="1"/>
        <v>0</v>
      </c>
    </row>
    <row r="37" spans="1:6" ht="13.5">
      <c r="A37" s="4" t="s">
        <v>127</v>
      </c>
      <c r="B37" s="21" t="s">
        <v>449</v>
      </c>
      <c r="C37" s="86">
        <v>2300000</v>
      </c>
      <c r="D37" s="87">
        <v>400000</v>
      </c>
      <c r="E37" s="87"/>
      <c r="F37" s="88">
        <f t="shared" si="1"/>
        <v>2700000</v>
      </c>
    </row>
    <row r="38" spans="1:6" ht="13.5">
      <c r="A38" s="4" t="s">
        <v>450</v>
      </c>
      <c r="B38" s="21" t="s">
        <v>451</v>
      </c>
      <c r="C38" s="173">
        <v>4250000</v>
      </c>
      <c r="D38" s="87">
        <v>2500000</v>
      </c>
      <c r="E38" s="87"/>
      <c r="F38" s="88">
        <f t="shared" si="1"/>
        <v>6750000</v>
      </c>
    </row>
    <row r="39" spans="1:6" ht="13.5">
      <c r="A39" s="8" t="s">
        <v>128</v>
      </c>
      <c r="B39" s="21" t="s">
        <v>452</v>
      </c>
      <c r="C39" s="173">
        <v>0</v>
      </c>
      <c r="D39" s="87"/>
      <c r="E39" s="87"/>
      <c r="F39" s="88">
        <f t="shared" si="1"/>
        <v>0</v>
      </c>
    </row>
    <row r="40" spans="1:6" ht="13.5">
      <c r="A40" s="5" t="s">
        <v>453</v>
      </c>
      <c r="B40" s="21" t="s">
        <v>454</v>
      </c>
      <c r="C40" s="173">
        <v>2000000</v>
      </c>
      <c r="D40" s="87"/>
      <c r="E40" s="87"/>
      <c r="F40" s="88">
        <f t="shared" si="1"/>
        <v>2000000</v>
      </c>
    </row>
    <row r="41" spans="1:6" ht="13.5">
      <c r="A41" s="4" t="s">
        <v>129</v>
      </c>
      <c r="B41" s="21" t="s">
        <v>455</v>
      </c>
      <c r="C41" s="173">
        <v>8846196</v>
      </c>
      <c r="D41" s="87">
        <v>9000000</v>
      </c>
      <c r="E41" s="87"/>
      <c r="F41" s="88">
        <f t="shared" si="1"/>
        <v>17846196</v>
      </c>
    </row>
    <row r="42" spans="1:6" ht="13.5">
      <c r="A42" s="6" t="s">
        <v>66</v>
      </c>
      <c r="B42" s="24" t="s">
        <v>456</v>
      </c>
      <c r="C42" s="115">
        <f>SUM(C35:C41)</f>
        <v>31266196</v>
      </c>
      <c r="D42" s="115">
        <f>SUM(D35:D41)</f>
        <v>14000000</v>
      </c>
      <c r="E42" s="115">
        <f>SUM(E35:E41)</f>
        <v>0</v>
      </c>
      <c r="F42" s="165">
        <f t="shared" si="1"/>
        <v>45266196</v>
      </c>
    </row>
    <row r="43" spans="1:6" ht="13.5">
      <c r="A43" s="4" t="s">
        <v>457</v>
      </c>
      <c r="B43" s="21" t="s">
        <v>458</v>
      </c>
      <c r="C43" s="86"/>
      <c r="D43" s="87"/>
      <c r="E43" s="87"/>
      <c r="F43" s="88">
        <f t="shared" si="1"/>
        <v>0</v>
      </c>
    </row>
    <row r="44" spans="1:6" ht="13.5">
      <c r="A44" s="4" t="s">
        <v>459</v>
      </c>
      <c r="B44" s="21" t="s">
        <v>460</v>
      </c>
      <c r="C44" s="86"/>
      <c r="D44" s="87">
        <v>7000000</v>
      </c>
      <c r="E44" s="87"/>
      <c r="F44" s="88">
        <f t="shared" si="1"/>
        <v>7000000</v>
      </c>
    </row>
    <row r="45" spans="1:6" ht="13.5">
      <c r="A45" s="6" t="s">
        <v>67</v>
      </c>
      <c r="B45" s="24" t="s">
        <v>461</v>
      </c>
      <c r="C45" s="115">
        <f>SUM(C43:C44)</f>
        <v>0</v>
      </c>
      <c r="D45" s="115">
        <f>SUM(D43:D44)</f>
        <v>7000000</v>
      </c>
      <c r="E45" s="115">
        <f>SUM(E43:E44)</f>
        <v>0</v>
      </c>
      <c r="F45" s="165">
        <f t="shared" si="1"/>
        <v>7000000</v>
      </c>
    </row>
    <row r="46" spans="1:6" ht="13.5">
      <c r="A46" s="4" t="s">
        <v>462</v>
      </c>
      <c r="B46" s="21" t="s">
        <v>463</v>
      </c>
      <c r="C46" s="227">
        <v>12578000</v>
      </c>
      <c r="D46" s="87">
        <v>7426000</v>
      </c>
      <c r="E46" s="87"/>
      <c r="F46" s="88">
        <f t="shared" si="1"/>
        <v>20004000</v>
      </c>
    </row>
    <row r="47" spans="1:6" ht="13.5">
      <c r="A47" s="4" t="s">
        <v>464</v>
      </c>
      <c r="B47" s="21" t="s">
        <v>465</v>
      </c>
      <c r="C47" s="227"/>
      <c r="D47" s="87">
        <v>8370000</v>
      </c>
      <c r="E47" s="87"/>
      <c r="F47" s="88">
        <f t="shared" si="1"/>
        <v>8370000</v>
      </c>
    </row>
    <row r="48" spans="1:6" ht="13.5">
      <c r="A48" s="4" t="s">
        <v>130</v>
      </c>
      <c r="B48" s="21" t="s">
        <v>466</v>
      </c>
      <c r="C48" s="86">
        <v>10000</v>
      </c>
      <c r="D48" s="87"/>
      <c r="E48" s="87"/>
      <c r="F48" s="88">
        <f t="shared" si="1"/>
        <v>10000</v>
      </c>
    </row>
    <row r="49" spans="1:6" ht="13.5">
      <c r="A49" s="4" t="s">
        <v>131</v>
      </c>
      <c r="B49" s="21" t="s">
        <v>467</v>
      </c>
      <c r="C49" s="86"/>
      <c r="D49" s="87"/>
      <c r="E49" s="87"/>
      <c r="F49" s="88">
        <f t="shared" si="1"/>
        <v>0</v>
      </c>
    </row>
    <row r="50" spans="1:6" ht="13.5">
      <c r="A50" s="4" t="s">
        <v>468</v>
      </c>
      <c r="B50" s="21" t="s">
        <v>469</v>
      </c>
      <c r="C50" s="86">
        <v>260000</v>
      </c>
      <c r="D50" s="87">
        <v>800000</v>
      </c>
      <c r="E50" s="87"/>
      <c r="F50" s="88">
        <f t="shared" si="1"/>
        <v>1060000</v>
      </c>
    </row>
    <row r="51" spans="1:6" ht="13.5">
      <c r="A51" s="6" t="s">
        <v>68</v>
      </c>
      <c r="B51" s="24" t="s">
        <v>470</v>
      </c>
      <c r="C51" s="86">
        <f>SUM(C46:C50)</f>
        <v>12848000</v>
      </c>
      <c r="D51" s="86">
        <f>SUM(D46:D50)</f>
        <v>16596000</v>
      </c>
      <c r="E51" s="86">
        <f>SUM(E46:E50)</f>
        <v>0</v>
      </c>
      <c r="F51" s="88">
        <f t="shared" si="1"/>
        <v>29444000</v>
      </c>
    </row>
    <row r="52" spans="1:6" s="166" customFormat="1" ht="13.5">
      <c r="A52" s="28" t="s">
        <v>69</v>
      </c>
      <c r="B52" s="37" t="s">
        <v>471</v>
      </c>
      <c r="C52" s="115">
        <f>SUM(C31+C34+C42+C45+C51)</f>
        <v>56024196</v>
      </c>
      <c r="D52" s="115">
        <f>SUM(D31+D34+D42+D45+D51)</f>
        <v>43246000</v>
      </c>
      <c r="E52" s="115">
        <f>SUM(E31+E34+E42+E45+E51)</f>
        <v>0</v>
      </c>
      <c r="F52" s="165">
        <f t="shared" si="1"/>
        <v>99270196</v>
      </c>
    </row>
    <row r="53" spans="1:6" ht="13.5">
      <c r="A53" s="11" t="s">
        <v>472</v>
      </c>
      <c r="B53" s="21" t="s">
        <v>473</v>
      </c>
      <c r="C53" s="86"/>
      <c r="D53" s="87"/>
      <c r="E53" s="87"/>
      <c r="F53" s="88">
        <f t="shared" si="1"/>
        <v>0</v>
      </c>
    </row>
    <row r="54" spans="1:6" ht="13.5">
      <c r="A54" s="11" t="s">
        <v>70</v>
      </c>
      <c r="B54" s="21" t="s">
        <v>474</v>
      </c>
      <c r="C54" s="86"/>
      <c r="D54" s="87"/>
      <c r="E54" s="87"/>
      <c r="F54" s="88">
        <f t="shared" si="1"/>
        <v>0</v>
      </c>
    </row>
    <row r="55" spans="1:6" ht="13.5">
      <c r="A55" s="15" t="s">
        <v>132</v>
      </c>
      <c r="B55" s="21" t="s">
        <v>475</v>
      </c>
      <c r="C55" s="86"/>
      <c r="D55" s="87"/>
      <c r="E55" s="87"/>
      <c r="F55" s="88">
        <f t="shared" si="1"/>
        <v>0</v>
      </c>
    </row>
    <row r="56" spans="1:6" ht="13.5">
      <c r="A56" s="15" t="s">
        <v>133</v>
      </c>
      <c r="B56" s="21" t="s">
        <v>476</v>
      </c>
      <c r="C56" s="86"/>
      <c r="D56" s="87"/>
      <c r="E56" s="87"/>
      <c r="F56" s="88">
        <f t="shared" si="1"/>
        <v>0</v>
      </c>
    </row>
    <row r="57" spans="1:6" ht="13.5">
      <c r="A57" s="15" t="s">
        <v>134</v>
      </c>
      <c r="B57" s="21" t="s">
        <v>477</v>
      </c>
      <c r="C57" s="86"/>
      <c r="D57" s="87"/>
      <c r="E57" s="87"/>
      <c r="F57" s="88">
        <f t="shared" si="1"/>
        <v>0</v>
      </c>
    </row>
    <row r="58" spans="1:6" ht="13.5">
      <c r="A58" s="11" t="s">
        <v>135</v>
      </c>
      <c r="B58" s="21" t="s">
        <v>478</v>
      </c>
      <c r="C58" s="86"/>
      <c r="D58" s="87">
        <v>0</v>
      </c>
      <c r="E58" s="87"/>
      <c r="F58" s="88">
        <f t="shared" si="1"/>
        <v>0</v>
      </c>
    </row>
    <row r="59" spans="1:6" ht="13.5">
      <c r="A59" s="11" t="s">
        <v>136</v>
      </c>
      <c r="B59" s="21" t="s">
        <v>479</v>
      </c>
      <c r="C59" s="86"/>
      <c r="D59" s="87"/>
      <c r="E59" s="87"/>
      <c r="F59" s="88">
        <f t="shared" si="1"/>
        <v>0</v>
      </c>
    </row>
    <row r="60" spans="1:6" ht="13.5">
      <c r="A60" s="11" t="s">
        <v>137</v>
      </c>
      <c r="B60" s="21" t="s">
        <v>480</v>
      </c>
      <c r="C60" s="86">
        <v>3690880</v>
      </c>
      <c r="D60" s="87"/>
      <c r="E60" s="87"/>
      <c r="F60" s="88">
        <f t="shared" si="1"/>
        <v>3690880</v>
      </c>
    </row>
    <row r="61" spans="1:6" ht="13.5">
      <c r="A61" s="34" t="s">
        <v>99</v>
      </c>
      <c r="B61" s="37" t="s">
        <v>481</v>
      </c>
      <c r="C61" s="115">
        <f>SUM(C53:C60)</f>
        <v>3690880</v>
      </c>
      <c r="D61" s="117">
        <f>SUM(D53:D60)</f>
        <v>0</v>
      </c>
      <c r="E61" s="117"/>
      <c r="F61" s="165">
        <f t="shared" si="1"/>
        <v>3690880</v>
      </c>
    </row>
    <row r="62" spans="1:6" ht="13.5">
      <c r="A62" s="10" t="s">
        <v>138</v>
      </c>
      <c r="B62" s="21" t="s">
        <v>482</v>
      </c>
      <c r="C62" s="86"/>
      <c r="D62" s="87"/>
      <c r="E62" s="87"/>
      <c r="F62" s="88">
        <f t="shared" si="1"/>
        <v>0</v>
      </c>
    </row>
    <row r="63" spans="1:6" ht="13.5">
      <c r="A63" s="10" t="s">
        <v>483</v>
      </c>
      <c r="B63" s="21" t="s">
        <v>484</v>
      </c>
      <c r="C63" s="86"/>
      <c r="D63" s="87"/>
      <c r="E63" s="87"/>
      <c r="F63" s="88">
        <f t="shared" si="1"/>
        <v>0</v>
      </c>
    </row>
    <row r="64" spans="1:6" ht="13.5">
      <c r="A64" s="10" t="s">
        <v>485</v>
      </c>
      <c r="B64" s="21" t="s">
        <v>486</v>
      </c>
      <c r="C64" s="86"/>
      <c r="D64" s="87"/>
      <c r="E64" s="87"/>
      <c r="F64" s="88">
        <f t="shared" si="1"/>
        <v>0</v>
      </c>
    </row>
    <row r="65" spans="1:6" ht="13.5">
      <c r="A65" s="10" t="s">
        <v>100</v>
      </c>
      <c r="B65" s="21" t="s">
        <v>487</v>
      </c>
      <c r="C65" s="86"/>
      <c r="D65" s="87"/>
      <c r="E65" s="87"/>
      <c r="F65" s="88">
        <f t="shared" si="1"/>
        <v>0</v>
      </c>
    </row>
    <row r="66" spans="1:6" ht="13.5">
      <c r="A66" s="10" t="s">
        <v>139</v>
      </c>
      <c r="B66" s="21" t="s">
        <v>488</v>
      </c>
      <c r="C66" s="86"/>
      <c r="D66" s="87"/>
      <c r="E66" s="87"/>
      <c r="F66" s="88">
        <f t="shared" si="1"/>
        <v>0</v>
      </c>
    </row>
    <row r="67" spans="1:6" ht="13.5">
      <c r="A67" s="10" t="s">
        <v>102</v>
      </c>
      <c r="B67" s="21" t="s">
        <v>489</v>
      </c>
      <c r="C67" s="86">
        <v>9907201</v>
      </c>
      <c r="D67" s="87"/>
      <c r="E67" s="87"/>
      <c r="F67" s="88">
        <f t="shared" si="1"/>
        <v>9907201</v>
      </c>
    </row>
    <row r="68" spans="1:6" ht="13.5">
      <c r="A68" s="10" t="s">
        <v>140</v>
      </c>
      <c r="B68" s="21" t="s">
        <v>490</v>
      </c>
      <c r="C68" s="86"/>
      <c r="D68" s="87"/>
      <c r="E68" s="87"/>
      <c r="F68" s="88">
        <f t="shared" si="1"/>
        <v>0</v>
      </c>
    </row>
    <row r="69" spans="1:6" ht="13.5">
      <c r="A69" s="10" t="s">
        <v>141</v>
      </c>
      <c r="B69" s="21" t="s">
        <v>491</v>
      </c>
      <c r="C69" s="86"/>
      <c r="D69" s="87"/>
      <c r="E69" s="87"/>
      <c r="F69" s="88">
        <f t="shared" si="1"/>
        <v>0</v>
      </c>
    </row>
    <row r="70" spans="1:6" ht="13.5">
      <c r="A70" s="10" t="s">
        <v>492</v>
      </c>
      <c r="B70" s="21" t="s">
        <v>493</v>
      </c>
      <c r="C70" s="86"/>
      <c r="D70" s="87"/>
      <c r="E70" s="87"/>
      <c r="F70" s="88">
        <f t="shared" si="1"/>
        <v>0</v>
      </c>
    </row>
    <row r="71" spans="1:6" ht="13.5">
      <c r="A71" s="17" t="s">
        <v>494</v>
      </c>
      <c r="B71" s="21" t="s">
        <v>495</v>
      </c>
      <c r="C71" s="86"/>
      <c r="D71" s="87"/>
      <c r="E71" s="87"/>
      <c r="F71" s="88">
        <f t="shared" si="1"/>
        <v>0</v>
      </c>
    </row>
    <row r="72" spans="1:6" ht="13.5">
      <c r="A72" s="10" t="s">
        <v>142</v>
      </c>
      <c r="B72" s="21" t="s">
        <v>496</v>
      </c>
      <c r="C72" s="86">
        <v>4600000</v>
      </c>
      <c r="D72" s="87"/>
      <c r="E72" s="87"/>
      <c r="F72" s="88">
        <f t="shared" si="1"/>
        <v>4600000</v>
      </c>
    </row>
    <row r="73" spans="1:6" ht="13.5">
      <c r="A73" s="17" t="s">
        <v>320</v>
      </c>
      <c r="B73" s="21" t="s">
        <v>244</v>
      </c>
      <c r="C73" s="173"/>
      <c r="D73" s="87"/>
      <c r="E73" s="87"/>
      <c r="F73" s="88">
        <f t="shared" si="1"/>
        <v>0</v>
      </c>
    </row>
    <row r="74" spans="1:6" ht="13.5">
      <c r="A74" s="17" t="s">
        <v>321</v>
      </c>
      <c r="B74" s="21" t="s">
        <v>244</v>
      </c>
      <c r="C74" s="86"/>
      <c r="D74" s="87"/>
      <c r="E74" s="87"/>
      <c r="F74" s="88">
        <f t="shared" si="1"/>
        <v>0</v>
      </c>
    </row>
    <row r="75" spans="1:6" s="166" customFormat="1" ht="13.5">
      <c r="A75" s="34" t="s">
        <v>105</v>
      </c>
      <c r="B75" s="37" t="s">
        <v>497</v>
      </c>
      <c r="C75" s="115">
        <f>SUM(C62:C74)</f>
        <v>14507201</v>
      </c>
      <c r="D75" s="115">
        <f>SUM(D62:D74)</f>
        <v>0</v>
      </c>
      <c r="E75" s="115">
        <f>SUM(E62:E74)</f>
        <v>0</v>
      </c>
      <c r="F75" s="165">
        <f t="shared" si="1"/>
        <v>14507201</v>
      </c>
    </row>
    <row r="76" spans="1:6" s="166" customFormat="1" ht="15">
      <c r="A76" s="174" t="s">
        <v>365</v>
      </c>
      <c r="B76" s="175"/>
      <c r="C76" s="233">
        <f>SUM(C26+C27+C52+C61+C75)</f>
        <v>118846277</v>
      </c>
      <c r="D76" s="233">
        <f>SUM(D26+D27+D52+D61+D75)</f>
        <v>55244000</v>
      </c>
      <c r="E76" s="233"/>
      <c r="F76" s="234">
        <f t="shared" si="1"/>
        <v>174090277</v>
      </c>
    </row>
    <row r="77" spans="1:6" ht="13.5">
      <c r="A77" s="25" t="s">
        <v>498</v>
      </c>
      <c r="B77" s="21" t="s">
        <v>499</v>
      </c>
      <c r="C77" s="86">
        <v>500000</v>
      </c>
      <c r="D77" s="87">
        <v>0</v>
      </c>
      <c r="E77" s="87"/>
      <c r="F77" s="88">
        <f t="shared" si="1"/>
        <v>500000</v>
      </c>
    </row>
    <row r="78" spans="1:6" ht="13.5">
      <c r="A78" s="25" t="s">
        <v>143</v>
      </c>
      <c r="B78" s="21" t="s">
        <v>500</v>
      </c>
      <c r="C78" s="86">
        <v>0</v>
      </c>
      <c r="D78" s="87"/>
      <c r="E78" s="87"/>
      <c r="F78" s="88">
        <f t="shared" si="1"/>
        <v>0</v>
      </c>
    </row>
    <row r="79" spans="1:6" ht="13.5">
      <c r="A79" s="25" t="s">
        <v>501</v>
      </c>
      <c r="B79" s="21" t="s">
        <v>502</v>
      </c>
      <c r="C79" s="86">
        <v>0</v>
      </c>
      <c r="D79" s="87">
        <v>0</v>
      </c>
      <c r="E79" s="87"/>
      <c r="F79" s="88">
        <f t="shared" si="1"/>
        <v>0</v>
      </c>
    </row>
    <row r="80" spans="1:6" ht="13.5">
      <c r="A80" s="25" t="s">
        <v>503</v>
      </c>
      <c r="B80" s="21" t="s">
        <v>504</v>
      </c>
      <c r="C80" s="86">
        <v>1260000</v>
      </c>
      <c r="D80" s="87"/>
      <c r="E80" s="87"/>
      <c r="F80" s="88">
        <f t="shared" si="1"/>
        <v>1260000</v>
      </c>
    </row>
    <row r="81" spans="1:6" ht="13.5">
      <c r="A81" s="5" t="s">
        <v>505</v>
      </c>
      <c r="B81" s="21" t="s">
        <v>506</v>
      </c>
      <c r="C81" s="86"/>
      <c r="D81" s="87"/>
      <c r="E81" s="87"/>
      <c r="F81" s="88">
        <f t="shared" si="1"/>
        <v>0</v>
      </c>
    </row>
    <row r="82" spans="1:6" ht="13.5">
      <c r="A82" s="5" t="s">
        <v>507</v>
      </c>
      <c r="B82" s="21" t="s">
        <v>508</v>
      </c>
      <c r="C82" s="86"/>
      <c r="D82" s="87"/>
      <c r="E82" s="87"/>
      <c r="F82" s="88">
        <f t="shared" si="1"/>
        <v>0</v>
      </c>
    </row>
    <row r="83" spans="1:6" ht="13.5">
      <c r="A83" s="5" t="s">
        <v>509</v>
      </c>
      <c r="B83" s="21" t="s">
        <v>510</v>
      </c>
      <c r="C83" s="86">
        <v>475600</v>
      </c>
      <c r="D83" s="87"/>
      <c r="E83" s="87"/>
      <c r="F83" s="88">
        <f t="shared" si="1"/>
        <v>475600</v>
      </c>
    </row>
    <row r="84" spans="1:6" s="166" customFormat="1" ht="13.5">
      <c r="A84" s="35" t="s">
        <v>107</v>
      </c>
      <c r="B84" s="37" t="s">
        <v>511</v>
      </c>
      <c r="C84" s="115">
        <f>SUM(C77:C83)</f>
        <v>2235600</v>
      </c>
      <c r="D84" s="117">
        <f>SUM(D77:D83)</f>
        <v>0</v>
      </c>
      <c r="E84" s="117"/>
      <c r="F84" s="165">
        <f>SUM(C84:E84)</f>
        <v>2235600</v>
      </c>
    </row>
    <row r="85" spans="1:6" ht="13.5">
      <c r="A85" s="11" t="s">
        <v>512</v>
      </c>
      <c r="B85" s="21" t="s">
        <v>513</v>
      </c>
      <c r="C85" s="86">
        <v>13301100</v>
      </c>
      <c r="D85" s="87"/>
      <c r="E85" s="87"/>
      <c r="F85" s="88">
        <f t="shared" si="1"/>
        <v>13301100</v>
      </c>
    </row>
    <row r="86" spans="1:6" ht="13.5">
      <c r="A86" s="11" t="s">
        <v>514</v>
      </c>
      <c r="B86" s="21" t="s">
        <v>515</v>
      </c>
      <c r="C86" s="86"/>
      <c r="D86" s="87"/>
      <c r="E86" s="87"/>
      <c r="F86" s="88">
        <f aca="true" t="shared" si="2" ref="F86:F123">SUM(C86:E86)</f>
        <v>0</v>
      </c>
    </row>
    <row r="87" spans="1:6" ht="13.5">
      <c r="A87" s="11" t="s">
        <v>516</v>
      </c>
      <c r="B87" s="21" t="s">
        <v>517</v>
      </c>
      <c r="C87" s="86"/>
      <c r="D87" s="87"/>
      <c r="E87" s="87"/>
      <c r="F87" s="88">
        <f t="shared" si="2"/>
        <v>0</v>
      </c>
    </row>
    <row r="88" spans="1:6" ht="13.5">
      <c r="A88" s="11" t="s">
        <v>518</v>
      </c>
      <c r="B88" s="21" t="s">
        <v>519</v>
      </c>
      <c r="C88" s="86">
        <v>3591300</v>
      </c>
      <c r="D88" s="87"/>
      <c r="E88" s="87"/>
      <c r="F88" s="88">
        <f t="shared" si="2"/>
        <v>3591300</v>
      </c>
    </row>
    <row r="89" spans="1:6" s="166" customFormat="1" ht="13.5">
      <c r="A89" s="34" t="s">
        <v>108</v>
      </c>
      <c r="B89" s="37" t="s">
        <v>520</v>
      </c>
      <c r="C89" s="115">
        <f>SUM(C85:C88)</f>
        <v>16892400</v>
      </c>
      <c r="D89" s="117">
        <f>SUM(D85:D88)</f>
        <v>0</v>
      </c>
      <c r="E89" s="117"/>
      <c r="F89" s="165">
        <f>SUM(C89:E89)</f>
        <v>16892400</v>
      </c>
    </row>
    <row r="90" spans="1:6" ht="13.5">
      <c r="A90" s="11" t="s">
        <v>521</v>
      </c>
      <c r="B90" s="21" t="s">
        <v>522</v>
      </c>
      <c r="C90" s="86"/>
      <c r="D90" s="87"/>
      <c r="E90" s="87"/>
      <c r="F90" s="88">
        <f t="shared" si="2"/>
        <v>0</v>
      </c>
    </row>
    <row r="91" spans="1:6" ht="13.5">
      <c r="A91" s="11" t="s">
        <v>144</v>
      </c>
      <c r="B91" s="21" t="s">
        <v>523</v>
      </c>
      <c r="C91" s="86"/>
      <c r="D91" s="87"/>
      <c r="E91" s="87"/>
      <c r="F91" s="88">
        <f t="shared" si="2"/>
        <v>0</v>
      </c>
    </row>
    <row r="92" spans="1:6" ht="13.5">
      <c r="A92" s="11" t="s">
        <v>145</v>
      </c>
      <c r="B92" s="21" t="s">
        <v>524</v>
      </c>
      <c r="C92" s="86"/>
      <c r="D92" s="87"/>
      <c r="E92" s="87"/>
      <c r="F92" s="88">
        <f t="shared" si="2"/>
        <v>0</v>
      </c>
    </row>
    <row r="93" spans="1:6" ht="13.5">
      <c r="A93" s="11" t="s">
        <v>146</v>
      </c>
      <c r="B93" s="21" t="s">
        <v>525</v>
      </c>
      <c r="C93" s="86"/>
      <c r="D93" s="87"/>
      <c r="E93" s="87"/>
      <c r="F93" s="88">
        <f t="shared" si="2"/>
        <v>0</v>
      </c>
    </row>
    <row r="94" spans="1:6" ht="13.5">
      <c r="A94" s="11" t="s">
        <v>147</v>
      </c>
      <c r="B94" s="21" t="s">
        <v>526</v>
      </c>
      <c r="C94" s="86"/>
      <c r="D94" s="87"/>
      <c r="E94" s="87"/>
      <c r="F94" s="88">
        <f t="shared" si="2"/>
        <v>0</v>
      </c>
    </row>
    <row r="95" spans="1:6" ht="13.5">
      <c r="A95" s="11" t="s">
        <v>148</v>
      </c>
      <c r="B95" s="21" t="s">
        <v>527</v>
      </c>
      <c r="C95" s="86"/>
      <c r="D95" s="87"/>
      <c r="E95" s="87"/>
      <c r="F95" s="88">
        <f t="shared" si="2"/>
        <v>0</v>
      </c>
    </row>
    <row r="96" spans="1:6" ht="13.5">
      <c r="A96" s="11" t="s">
        <v>528</v>
      </c>
      <c r="B96" s="21" t="s">
        <v>529</v>
      </c>
      <c r="C96" s="86"/>
      <c r="D96" s="87"/>
      <c r="E96" s="87"/>
      <c r="F96" s="88">
        <f t="shared" si="2"/>
        <v>0</v>
      </c>
    </row>
    <row r="97" spans="1:6" ht="13.5">
      <c r="A97" s="11" t="s">
        <v>149</v>
      </c>
      <c r="B97" s="21" t="s">
        <v>530</v>
      </c>
      <c r="C97" s="86"/>
      <c r="D97" s="87"/>
      <c r="E97" s="87"/>
      <c r="F97" s="88">
        <f t="shared" si="2"/>
        <v>0</v>
      </c>
    </row>
    <row r="98" spans="1:6" s="166" customFormat="1" ht="13.5">
      <c r="A98" s="34" t="s">
        <v>109</v>
      </c>
      <c r="B98" s="37" t="s">
        <v>531</v>
      </c>
      <c r="C98" s="115">
        <f>SUM(C90:C97)</f>
        <v>0</v>
      </c>
      <c r="D98" s="117">
        <f>SUM(D90:D97)</f>
        <v>0</v>
      </c>
      <c r="E98" s="117"/>
      <c r="F98" s="165">
        <f t="shared" si="2"/>
        <v>0</v>
      </c>
    </row>
    <row r="99" spans="1:6" s="166" customFormat="1" ht="15">
      <c r="A99" s="174" t="s">
        <v>366</v>
      </c>
      <c r="B99" s="175"/>
      <c r="C99" s="233">
        <f>SUM(C98,C89,C84)</f>
        <v>19128000</v>
      </c>
      <c r="D99" s="233">
        <f>SUM(D98,D89,D84)</f>
        <v>0</v>
      </c>
      <c r="E99" s="233"/>
      <c r="F99" s="234">
        <f>SUM(C99:E99)</f>
        <v>19128000</v>
      </c>
    </row>
    <row r="100" spans="1:6" s="166" customFormat="1" ht="15">
      <c r="A100" s="176" t="s">
        <v>157</v>
      </c>
      <c r="B100" s="177" t="s">
        <v>532</v>
      </c>
      <c r="C100" s="235">
        <f>SUM(C76+C99)</f>
        <v>137974277</v>
      </c>
      <c r="D100" s="235">
        <f>SUM(D76+D99)</f>
        <v>55244000</v>
      </c>
      <c r="E100" s="235"/>
      <c r="F100" s="236">
        <f t="shared" si="2"/>
        <v>193218277</v>
      </c>
    </row>
    <row r="101" spans="1:25" ht="13.5">
      <c r="A101" s="11" t="s">
        <v>150</v>
      </c>
      <c r="B101" s="4" t="s">
        <v>533</v>
      </c>
      <c r="C101" s="79"/>
      <c r="D101" s="79"/>
      <c r="E101" s="79"/>
      <c r="F101" s="88">
        <f t="shared" si="2"/>
        <v>0</v>
      </c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1"/>
      <c r="Y101" s="91"/>
    </row>
    <row r="102" spans="1:25" ht="13.5">
      <c r="A102" s="11" t="s">
        <v>536</v>
      </c>
      <c r="B102" s="4" t="s">
        <v>537</v>
      </c>
      <c r="C102" s="79"/>
      <c r="D102" s="79"/>
      <c r="E102" s="79"/>
      <c r="F102" s="88">
        <f t="shared" si="2"/>
        <v>0</v>
      </c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1"/>
      <c r="Y102" s="91"/>
    </row>
    <row r="103" spans="1:25" ht="13.5">
      <c r="A103" s="11" t="s">
        <v>151</v>
      </c>
      <c r="B103" s="4" t="s">
        <v>538</v>
      </c>
      <c r="C103" s="79"/>
      <c r="D103" s="79"/>
      <c r="E103" s="79"/>
      <c r="F103" s="88">
        <f t="shared" si="2"/>
        <v>0</v>
      </c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1"/>
      <c r="Y103" s="91"/>
    </row>
    <row r="104" spans="1:25" ht="13.5">
      <c r="A104" s="13" t="s">
        <v>114</v>
      </c>
      <c r="B104" s="6" t="s">
        <v>540</v>
      </c>
      <c r="C104" s="80"/>
      <c r="D104" s="80"/>
      <c r="E104" s="80"/>
      <c r="F104" s="88">
        <f t="shared" si="2"/>
        <v>0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1"/>
      <c r="Y104" s="91"/>
    </row>
    <row r="105" spans="1:25" ht="13.5">
      <c r="A105" s="26" t="s">
        <v>152</v>
      </c>
      <c r="B105" s="4" t="s">
        <v>541</v>
      </c>
      <c r="C105" s="81"/>
      <c r="D105" s="81"/>
      <c r="E105" s="81"/>
      <c r="F105" s="88">
        <f t="shared" si="2"/>
        <v>0</v>
      </c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1"/>
      <c r="Y105" s="91"/>
    </row>
    <row r="106" spans="1:25" ht="13.5">
      <c r="A106" s="26" t="s">
        <v>120</v>
      </c>
      <c r="B106" s="4" t="s">
        <v>544</v>
      </c>
      <c r="C106" s="81"/>
      <c r="D106" s="81"/>
      <c r="E106" s="81"/>
      <c r="F106" s="88">
        <f t="shared" si="2"/>
        <v>0</v>
      </c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1"/>
      <c r="Y106" s="91"/>
    </row>
    <row r="107" spans="1:25" ht="13.5">
      <c r="A107" s="11" t="s">
        <v>545</v>
      </c>
      <c r="B107" s="4" t="s">
        <v>546</v>
      </c>
      <c r="C107" s="79"/>
      <c r="D107" s="79"/>
      <c r="E107" s="79"/>
      <c r="F107" s="88">
        <f t="shared" si="2"/>
        <v>0</v>
      </c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1"/>
      <c r="Y107" s="91"/>
    </row>
    <row r="108" spans="1:25" ht="13.5">
      <c r="A108" s="11" t="s">
        <v>153</v>
      </c>
      <c r="B108" s="4" t="s">
        <v>547</v>
      </c>
      <c r="C108" s="79"/>
      <c r="D108" s="79"/>
      <c r="E108" s="79"/>
      <c r="F108" s="88">
        <f t="shared" si="2"/>
        <v>0</v>
      </c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1"/>
      <c r="Y108" s="91"/>
    </row>
    <row r="109" spans="1:25" ht="13.5">
      <c r="A109" s="12" t="s">
        <v>117</v>
      </c>
      <c r="B109" s="6" t="s">
        <v>548</v>
      </c>
      <c r="C109" s="82"/>
      <c r="D109" s="82"/>
      <c r="E109" s="82"/>
      <c r="F109" s="88">
        <f t="shared" si="2"/>
        <v>0</v>
      </c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1"/>
      <c r="Y109" s="91"/>
    </row>
    <row r="110" spans="1:25" ht="13.5">
      <c r="A110" s="26" t="s">
        <v>549</v>
      </c>
      <c r="B110" s="4" t="s">
        <v>550</v>
      </c>
      <c r="C110" s="81"/>
      <c r="D110" s="81"/>
      <c r="E110" s="81"/>
      <c r="F110" s="88">
        <f t="shared" si="2"/>
        <v>0</v>
      </c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1"/>
      <c r="Y110" s="91"/>
    </row>
    <row r="111" spans="1:25" ht="13.5">
      <c r="A111" s="26" t="s">
        <v>551</v>
      </c>
      <c r="B111" s="4" t="s">
        <v>552</v>
      </c>
      <c r="C111" s="81">
        <v>2082998</v>
      </c>
      <c r="D111" s="81"/>
      <c r="E111" s="81"/>
      <c r="F111" s="88">
        <f t="shared" si="2"/>
        <v>2082998</v>
      </c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1"/>
      <c r="Y111" s="91"/>
    </row>
    <row r="112" spans="1:25" ht="13.5">
      <c r="A112" s="12" t="s">
        <v>553</v>
      </c>
      <c r="B112" s="6" t="s">
        <v>554</v>
      </c>
      <c r="C112" s="81"/>
      <c r="D112" s="81"/>
      <c r="E112" s="81"/>
      <c r="F112" s="88">
        <f t="shared" si="2"/>
        <v>0</v>
      </c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1"/>
      <c r="Y112" s="91"/>
    </row>
    <row r="113" spans="1:25" ht="13.5">
      <c r="A113" s="26" t="s">
        <v>555</v>
      </c>
      <c r="B113" s="4" t="s">
        <v>556</v>
      </c>
      <c r="C113" s="81"/>
      <c r="D113" s="81"/>
      <c r="E113" s="81"/>
      <c r="F113" s="88">
        <f t="shared" si="2"/>
        <v>0</v>
      </c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1"/>
      <c r="Y113" s="91"/>
    </row>
    <row r="114" spans="1:25" ht="13.5">
      <c r="A114" s="26" t="s">
        <v>557</v>
      </c>
      <c r="B114" s="4" t="s">
        <v>558</v>
      </c>
      <c r="C114" s="81"/>
      <c r="D114" s="81"/>
      <c r="E114" s="81"/>
      <c r="F114" s="88">
        <f t="shared" si="2"/>
        <v>0</v>
      </c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1"/>
      <c r="Y114" s="91"/>
    </row>
    <row r="115" spans="1:25" ht="13.5">
      <c r="A115" s="26" t="s">
        <v>559</v>
      </c>
      <c r="B115" s="4" t="s">
        <v>560</v>
      </c>
      <c r="C115" s="81"/>
      <c r="D115" s="81"/>
      <c r="E115" s="81"/>
      <c r="F115" s="88">
        <f t="shared" si="2"/>
        <v>0</v>
      </c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1"/>
      <c r="Y115" s="91"/>
    </row>
    <row r="116" spans="1:25" ht="13.5">
      <c r="A116" s="27" t="s">
        <v>118</v>
      </c>
      <c r="B116" s="28" t="s">
        <v>561</v>
      </c>
      <c r="C116" s="82">
        <f>C104+C109+C110+C111+C112+C113+C114+C115</f>
        <v>2082998</v>
      </c>
      <c r="D116" s="82">
        <f>D104+D109+D110+D111+D112+D113+D114+D115</f>
        <v>0</v>
      </c>
      <c r="E116" s="82">
        <f>E104+E109+E110+E111+E112+E113+E114+E115</f>
        <v>0</v>
      </c>
      <c r="F116" s="165">
        <f t="shared" si="2"/>
        <v>2082998</v>
      </c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1"/>
      <c r="Y116" s="91"/>
    </row>
    <row r="117" spans="1:25" ht="13.5">
      <c r="A117" s="26" t="s">
        <v>562</v>
      </c>
      <c r="B117" s="4" t="s">
        <v>563</v>
      </c>
      <c r="C117" s="81"/>
      <c r="D117" s="81"/>
      <c r="E117" s="81"/>
      <c r="F117" s="88">
        <f t="shared" si="2"/>
        <v>0</v>
      </c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1"/>
      <c r="Y117" s="91"/>
    </row>
    <row r="118" spans="1:25" ht="13.5">
      <c r="A118" s="11" t="s">
        <v>564</v>
      </c>
      <c r="B118" s="4" t="s">
        <v>565</v>
      </c>
      <c r="C118" s="79"/>
      <c r="D118" s="79"/>
      <c r="E118" s="79"/>
      <c r="F118" s="88">
        <f t="shared" si="2"/>
        <v>0</v>
      </c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1"/>
      <c r="Y118" s="91"/>
    </row>
    <row r="119" spans="1:25" ht="13.5">
      <c r="A119" s="26" t="s">
        <v>154</v>
      </c>
      <c r="B119" s="4" t="s">
        <v>566</v>
      </c>
      <c r="C119" s="81"/>
      <c r="D119" s="81"/>
      <c r="E119" s="81"/>
      <c r="F119" s="88">
        <f t="shared" si="2"/>
        <v>0</v>
      </c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1"/>
      <c r="Y119" s="91"/>
    </row>
    <row r="120" spans="1:25" ht="13.5">
      <c r="A120" s="26" t="s">
        <v>123</v>
      </c>
      <c r="B120" s="4" t="s">
        <v>567</v>
      </c>
      <c r="C120" s="81"/>
      <c r="D120" s="81"/>
      <c r="E120" s="81"/>
      <c r="F120" s="88">
        <f t="shared" si="2"/>
        <v>0</v>
      </c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1"/>
      <c r="Y120" s="91"/>
    </row>
    <row r="121" spans="1:25" ht="13.5">
      <c r="A121" s="27" t="s">
        <v>124</v>
      </c>
      <c r="B121" s="28" t="s">
        <v>571</v>
      </c>
      <c r="C121" s="82"/>
      <c r="D121" s="82"/>
      <c r="E121" s="82"/>
      <c r="F121" s="88">
        <f t="shared" si="2"/>
        <v>0</v>
      </c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1"/>
      <c r="Y121" s="91"/>
    </row>
    <row r="122" spans="1:25" ht="13.5">
      <c r="A122" s="11" t="s">
        <v>572</v>
      </c>
      <c r="B122" s="4" t="s">
        <v>573</v>
      </c>
      <c r="C122" s="79"/>
      <c r="D122" s="79"/>
      <c r="E122" s="79"/>
      <c r="F122" s="88">
        <f t="shared" si="2"/>
        <v>0</v>
      </c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1"/>
      <c r="Y122" s="91"/>
    </row>
    <row r="123" spans="1:25" s="166" customFormat="1" ht="15">
      <c r="A123" s="178" t="s">
        <v>158</v>
      </c>
      <c r="B123" s="179" t="s">
        <v>574</v>
      </c>
      <c r="C123" s="180">
        <f>SUM(C111)</f>
        <v>2082998</v>
      </c>
      <c r="D123" s="180">
        <f>SUM(D104+D109+D112+D116+D121)</f>
        <v>0</v>
      </c>
      <c r="E123" s="180"/>
      <c r="F123" s="236">
        <f t="shared" si="2"/>
        <v>2082998</v>
      </c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237"/>
      <c r="Y123" s="237"/>
    </row>
    <row r="124" spans="1:25" s="166" customFormat="1" ht="15">
      <c r="A124" s="181" t="s">
        <v>194</v>
      </c>
      <c r="B124" s="181"/>
      <c r="C124" s="238">
        <f>SUM(C100+C123)</f>
        <v>140057275</v>
      </c>
      <c r="D124" s="238">
        <f>SUM(D100+D123)</f>
        <v>55244000</v>
      </c>
      <c r="E124" s="238"/>
      <c r="F124" s="239">
        <f>SUM(C124:E124)</f>
        <v>195301275</v>
      </c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</row>
    <row r="125" spans="2:25" ht="13.5">
      <c r="B125" s="91"/>
      <c r="C125" s="95"/>
      <c r="D125" s="96"/>
      <c r="E125" s="96"/>
      <c r="F125" s="96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2:25" ht="13.5">
      <c r="B126" s="91"/>
      <c r="C126" s="95"/>
      <c r="D126" s="96"/>
      <c r="E126" s="96"/>
      <c r="F126" s="96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2:25" ht="13.5">
      <c r="B127" s="91"/>
      <c r="C127" s="95"/>
      <c r="D127" s="96"/>
      <c r="E127" s="96"/>
      <c r="F127" s="96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2:25" ht="13.5">
      <c r="B128" s="91"/>
      <c r="C128" s="95"/>
      <c r="D128" s="96"/>
      <c r="E128" s="96"/>
      <c r="F128" s="96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2:25" ht="13.5">
      <c r="B129" s="91"/>
      <c r="C129" s="95"/>
      <c r="D129" s="96"/>
      <c r="E129" s="96"/>
      <c r="F129" s="96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2:25" ht="13.5">
      <c r="B130" s="91"/>
      <c r="C130" s="95"/>
      <c r="D130" s="96"/>
      <c r="E130" s="96"/>
      <c r="F130" s="96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2:25" ht="13.5">
      <c r="B131" s="91"/>
      <c r="C131" s="95"/>
      <c r="D131" s="96"/>
      <c r="E131" s="96"/>
      <c r="F131" s="96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2:25" ht="13.5">
      <c r="B132" s="91"/>
      <c r="C132" s="95"/>
      <c r="D132" s="96"/>
      <c r="E132" s="96"/>
      <c r="F132" s="96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2:25" ht="13.5">
      <c r="B133" s="91"/>
      <c r="C133" s="95"/>
      <c r="D133" s="96"/>
      <c r="E133" s="96"/>
      <c r="F133" s="96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2:25" ht="13.5">
      <c r="B134" s="91"/>
      <c r="C134" s="95"/>
      <c r="D134" s="96"/>
      <c r="E134" s="96"/>
      <c r="F134" s="96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2:25" ht="13.5">
      <c r="B135" s="91"/>
      <c r="C135" s="95"/>
      <c r="D135" s="96"/>
      <c r="E135" s="96"/>
      <c r="F135" s="96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2:25" ht="13.5">
      <c r="B136" s="91"/>
      <c r="C136" s="95"/>
      <c r="D136" s="96"/>
      <c r="E136" s="96"/>
      <c r="F136" s="96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2:25" ht="13.5">
      <c r="B137" s="91"/>
      <c r="C137" s="95"/>
      <c r="D137" s="96"/>
      <c r="E137" s="96"/>
      <c r="F137" s="96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2:25" ht="13.5">
      <c r="B138" s="91"/>
      <c r="C138" s="95"/>
      <c r="D138" s="96"/>
      <c r="E138" s="96"/>
      <c r="F138" s="96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2:25" ht="13.5">
      <c r="B139" s="91"/>
      <c r="C139" s="95"/>
      <c r="D139" s="96"/>
      <c r="E139" s="96"/>
      <c r="F139" s="96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2:25" ht="13.5">
      <c r="B140" s="91"/>
      <c r="C140" s="95"/>
      <c r="D140" s="96"/>
      <c r="E140" s="96"/>
      <c r="F140" s="96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2:25" ht="13.5">
      <c r="B141" s="91"/>
      <c r="C141" s="95"/>
      <c r="D141" s="96"/>
      <c r="E141" s="96"/>
      <c r="F141" s="96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2:25" ht="13.5">
      <c r="B142" s="91"/>
      <c r="C142" s="95"/>
      <c r="D142" s="96"/>
      <c r="E142" s="96"/>
      <c r="F142" s="96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2:25" ht="13.5">
      <c r="B143" s="91"/>
      <c r="C143" s="95"/>
      <c r="D143" s="96"/>
      <c r="E143" s="96"/>
      <c r="F143" s="96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2:25" ht="13.5">
      <c r="B144" s="91"/>
      <c r="C144" s="95"/>
      <c r="D144" s="96"/>
      <c r="E144" s="96"/>
      <c r="F144" s="96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2:25" ht="13.5">
      <c r="B145" s="91"/>
      <c r="C145" s="95"/>
      <c r="D145" s="96"/>
      <c r="E145" s="96"/>
      <c r="F145" s="96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2:25" ht="13.5">
      <c r="B146" s="91"/>
      <c r="C146" s="95"/>
      <c r="D146" s="96"/>
      <c r="E146" s="96"/>
      <c r="F146" s="96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2:25" ht="13.5">
      <c r="B147" s="91"/>
      <c r="C147" s="95"/>
      <c r="D147" s="96"/>
      <c r="E147" s="96"/>
      <c r="F147" s="96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2:25" ht="13.5">
      <c r="B148" s="91"/>
      <c r="C148" s="95"/>
      <c r="D148" s="96"/>
      <c r="E148" s="96"/>
      <c r="F148" s="96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2:25" ht="13.5">
      <c r="B149" s="91"/>
      <c r="C149" s="95"/>
      <c r="D149" s="96"/>
      <c r="E149" s="96"/>
      <c r="F149" s="96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2:25" ht="13.5">
      <c r="B150" s="91"/>
      <c r="C150" s="95"/>
      <c r="D150" s="96"/>
      <c r="E150" s="96"/>
      <c r="F150" s="96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2:25" ht="13.5">
      <c r="B151" s="91"/>
      <c r="C151" s="95"/>
      <c r="D151" s="96"/>
      <c r="E151" s="96"/>
      <c r="F151" s="96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2:25" ht="13.5">
      <c r="B152" s="91"/>
      <c r="C152" s="95"/>
      <c r="D152" s="96"/>
      <c r="E152" s="96"/>
      <c r="F152" s="96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2:25" ht="13.5">
      <c r="B153" s="91"/>
      <c r="C153" s="95"/>
      <c r="D153" s="96"/>
      <c r="E153" s="96"/>
      <c r="F153" s="96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2:25" ht="13.5">
      <c r="B154" s="91"/>
      <c r="C154" s="95"/>
      <c r="D154" s="96"/>
      <c r="E154" s="96"/>
      <c r="F154" s="96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2:25" ht="13.5">
      <c r="B155" s="91"/>
      <c r="C155" s="95"/>
      <c r="D155" s="96"/>
      <c r="E155" s="96"/>
      <c r="F155" s="96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2:25" ht="13.5">
      <c r="B156" s="91"/>
      <c r="C156" s="95"/>
      <c r="D156" s="96"/>
      <c r="E156" s="96"/>
      <c r="F156" s="96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2:25" ht="13.5">
      <c r="B157" s="91"/>
      <c r="C157" s="95"/>
      <c r="D157" s="96"/>
      <c r="E157" s="96"/>
      <c r="F157" s="96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2:25" ht="13.5">
      <c r="B158" s="91"/>
      <c r="C158" s="95"/>
      <c r="D158" s="96"/>
      <c r="E158" s="96"/>
      <c r="F158" s="96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2:25" ht="13.5">
      <c r="B159" s="91"/>
      <c r="C159" s="95"/>
      <c r="D159" s="96"/>
      <c r="E159" s="96"/>
      <c r="F159" s="96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2:25" ht="13.5">
      <c r="B160" s="91"/>
      <c r="C160" s="95"/>
      <c r="D160" s="96"/>
      <c r="E160" s="96"/>
      <c r="F160" s="96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2:25" ht="13.5">
      <c r="B161" s="91"/>
      <c r="C161" s="95"/>
      <c r="D161" s="96"/>
      <c r="E161" s="96"/>
      <c r="F161" s="96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2:25" ht="13.5">
      <c r="B162" s="91"/>
      <c r="C162" s="95"/>
      <c r="D162" s="96"/>
      <c r="E162" s="96"/>
      <c r="F162" s="96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2:25" ht="13.5">
      <c r="B163" s="91"/>
      <c r="C163" s="95"/>
      <c r="D163" s="96"/>
      <c r="E163" s="96"/>
      <c r="F163" s="96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2:25" ht="13.5">
      <c r="B164" s="91"/>
      <c r="C164" s="95"/>
      <c r="D164" s="96"/>
      <c r="E164" s="96"/>
      <c r="F164" s="96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2:25" ht="13.5">
      <c r="B165" s="91"/>
      <c r="C165" s="95"/>
      <c r="D165" s="96"/>
      <c r="E165" s="96"/>
      <c r="F165" s="96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</row>
    <row r="166" spans="2:25" ht="13.5">
      <c r="B166" s="91"/>
      <c r="C166" s="95"/>
      <c r="D166" s="96"/>
      <c r="E166" s="96"/>
      <c r="F166" s="96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</row>
    <row r="167" spans="2:25" ht="13.5">
      <c r="B167" s="91"/>
      <c r="C167" s="95"/>
      <c r="D167" s="96"/>
      <c r="E167" s="96"/>
      <c r="F167" s="96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</row>
    <row r="168" spans="2:25" ht="13.5">
      <c r="B168" s="91"/>
      <c r="C168" s="95"/>
      <c r="D168" s="96"/>
      <c r="E168" s="96"/>
      <c r="F168" s="96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</row>
    <row r="169" spans="2:25" ht="13.5">
      <c r="B169" s="91"/>
      <c r="C169" s="95"/>
      <c r="D169" s="96"/>
      <c r="E169" s="96"/>
      <c r="F169" s="96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</row>
    <row r="170" spans="2:25" ht="13.5">
      <c r="B170" s="91"/>
      <c r="C170" s="95"/>
      <c r="D170" s="96"/>
      <c r="E170" s="96"/>
      <c r="F170" s="96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</row>
    <row r="171" spans="2:25" ht="13.5">
      <c r="B171" s="91"/>
      <c r="C171" s="95"/>
      <c r="D171" s="96"/>
      <c r="E171" s="96"/>
      <c r="F171" s="96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2:25" ht="13.5">
      <c r="B172" s="91"/>
      <c r="C172" s="95"/>
      <c r="D172" s="96"/>
      <c r="E172" s="96"/>
      <c r="F172" s="96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2:25" ht="13.5">
      <c r="B173" s="91"/>
      <c r="C173" s="95"/>
      <c r="D173" s="96"/>
      <c r="E173" s="96"/>
      <c r="F173" s="96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97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92.57421875" style="83" customWidth="1"/>
    <col min="2" max="2" width="8.8515625" style="83" customWidth="1"/>
    <col min="3" max="3" width="16.8515625" style="83" customWidth="1"/>
    <col min="4" max="4" width="14.140625" style="221" customWidth="1"/>
    <col min="5" max="5" width="15.8515625" style="83" customWidth="1"/>
    <col min="6" max="6" width="16.140625" style="83" customWidth="1"/>
    <col min="7" max="16384" width="8.8515625" style="83" customWidth="1"/>
  </cols>
  <sheetData>
    <row r="1" spans="1:6" ht="13.5">
      <c r="A1" s="262" t="s">
        <v>753</v>
      </c>
      <c r="B1" s="262"/>
      <c r="C1" s="262"/>
      <c r="D1" s="262"/>
      <c r="E1" s="262"/>
      <c r="F1" s="262"/>
    </row>
    <row r="2" spans="1:6" ht="24" customHeight="1">
      <c r="A2" s="258" t="s">
        <v>744</v>
      </c>
      <c r="B2" s="259"/>
      <c r="C2" s="259"/>
      <c r="D2" s="259"/>
      <c r="E2" s="259"/>
      <c r="F2" s="260"/>
    </row>
    <row r="3" spans="1:8" ht="24" customHeight="1">
      <c r="A3" s="261" t="s">
        <v>240</v>
      </c>
      <c r="B3" s="259"/>
      <c r="C3" s="259"/>
      <c r="D3" s="259"/>
      <c r="E3" s="259"/>
      <c r="F3" s="260"/>
      <c r="H3" s="50"/>
    </row>
    <row r="4" ht="18">
      <c r="A4" s="33"/>
    </row>
    <row r="5" ht="13.5">
      <c r="A5" s="58" t="s">
        <v>333</v>
      </c>
    </row>
    <row r="6" spans="1:6" ht="26.25">
      <c r="A6" s="1" t="s">
        <v>396</v>
      </c>
      <c r="B6" s="2" t="s">
        <v>360</v>
      </c>
      <c r="C6" s="101" t="s">
        <v>270</v>
      </c>
      <c r="D6" s="222" t="s">
        <v>271</v>
      </c>
      <c r="E6" s="101" t="s">
        <v>367</v>
      </c>
      <c r="F6" s="102" t="s">
        <v>353</v>
      </c>
    </row>
    <row r="7" spans="1:6" ht="15" customHeight="1">
      <c r="A7" s="22" t="s">
        <v>575</v>
      </c>
      <c r="B7" s="5" t="s">
        <v>576</v>
      </c>
      <c r="C7" s="103">
        <v>25490944</v>
      </c>
      <c r="D7" s="223"/>
      <c r="E7" s="103"/>
      <c r="F7" s="103">
        <f>SUM(C7:E7)</f>
        <v>25490944</v>
      </c>
    </row>
    <row r="8" spans="1:6" ht="15" customHeight="1">
      <c r="A8" s="4" t="s">
        <v>577</v>
      </c>
      <c r="B8" s="5" t="s">
        <v>578</v>
      </c>
      <c r="C8" s="103"/>
      <c r="D8" s="223"/>
      <c r="E8" s="103"/>
      <c r="F8" s="103">
        <f aca="true" t="shared" si="0" ref="F8:F71">SUM(C8:E8)</f>
        <v>0</v>
      </c>
    </row>
    <row r="9" spans="1:6" ht="15" customHeight="1">
      <c r="A9" s="4" t="s">
        <v>579</v>
      </c>
      <c r="B9" s="5" t="s">
        <v>580</v>
      </c>
      <c r="C9" s="103">
        <v>9314000</v>
      </c>
      <c r="D9" s="223"/>
      <c r="E9" s="103"/>
      <c r="F9" s="103">
        <f t="shared" si="0"/>
        <v>9314000</v>
      </c>
    </row>
    <row r="10" spans="1:6" ht="15" customHeight="1">
      <c r="A10" s="4" t="s">
        <v>581</v>
      </c>
      <c r="B10" s="5" t="s">
        <v>582</v>
      </c>
      <c r="C10" s="103">
        <v>2270000</v>
      </c>
      <c r="D10" s="223"/>
      <c r="E10" s="103"/>
      <c r="F10" s="103">
        <f t="shared" si="0"/>
        <v>2270000</v>
      </c>
    </row>
    <row r="11" spans="1:6" ht="15" customHeight="1">
      <c r="A11" s="4" t="s">
        <v>583</v>
      </c>
      <c r="B11" s="5" t="s">
        <v>584</v>
      </c>
      <c r="C11" s="103"/>
      <c r="D11" s="223"/>
      <c r="E11" s="103"/>
      <c r="F11" s="103">
        <f t="shared" si="0"/>
        <v>0</v>
      </c>
    </row>
    <row r="12" spans="1:6" ht="15" customHeight="1">
      <c r="A12" s="4" t="s">
        <v>585</v>
      </c>
      <c r="B12" s="5" t="s">
        <v>586</v>
      </c>
      <c r="C12" s="103"/>
      <c r="D12" s="223"/>
      <c r="E12" s="103"/>
      <c r="F12" s="103">
        <f t="shared" si="0"/>
        <v>0</v>
      </c>
    </row>
    <row r="13" spans="1:6" ht="15" customHeight="1">
      <c r="A13" s="6" t="s">
        <v>196</v>
      </c>
      <c r="B13" s="7" t="s">
        <v>587</v>
      </c>
      <c r="C13" s="244">
        <f>SUM(C7:C12)</f>
        <v>37074944</v>
      </c>
      <c r="D13" s="245">
        <f>SUM(D7:D12)</f>
        <v>0</v>
      </c>
      <c r="E13" s="244">
        <f>SUM(E7:E12)</f>
        <v>0</v>
      </c>
      <c r="F13" s="244">
        <f>SUM(C13:E13)</f>
        <v>37074944</v>
      </c>
    </row>
    <row r="14" spans="1:6" ht="15" customHeight="1">
      <c r="A14" s="4" t="s">
        <v>588</v>
      </c>
      <c r="B14" s="5" t="s">
        <v>589</v>
      </c>
      <c r="C14" s="103"/>
      <c r="D14" s="223"/>
      <c r="E14" s="103"/>
      <c r="F14" s="103">
        <f t="shared" si="0"/>
        <v>0</v>
      </c>
    </row>
    <row r="15" spans="1:6" ht="15" customHeight="1">
      <c r="A15" s="4" t="s">
        <v>590</v>
      </c>
      <c r="B15" s="5" t="s">
        <v>591</v>
      </c>
      <c r="C15" s="103"/>
      <c r="D15" s="223"/>
      <c r="E15" s="103"/>
      <c r="F15" s="103">
        <f t="shared" si="0"/>
        <v>0</v>
      </c>
    </row>
    <row r="16" spans="1:6" ht="15" customHeight="1">
      <c r="A16" s="4" t="s">
        <v>159</v>
      </c>
      <c r="B16" s="5" t="s">
        <v>592</v>
      </c>
      <c r="C16" s="103"/>
      <c r="D16" s="223"/>
      <c r="E16" s="103"/>
      <c r="F16" s="103">
        <f t="shared" si="0"/>
        <v>0</v>
      </c>
    </row>
    <row r="17" spans="1:6" ht="15" customHeight="1">
      <c r="A17" s="4" t="s">
        <v>160</v>
      </c>
      <c r="B17" s="5" t="s">
        <v>593</v>
      </c>
      <c r="C17" s="103"/>
      <c r="D17" s="223"/>
      <c r="E17" s="103"/>
      <c r="F17" s="103">
        <f t="shared" si="0"/>
        <v>0</v>
      </c>
    </row>
    <row r="18" spans="1:6" ht="15" customHeight="1">
      <c r="A18" s="4" t="s">
        <v>161</v>
      </c>
      <c r="B18" s="5" t="s">
        <v>594</v>
      </c>
      <c r="C18" s="103"/>
      <c r="D18" s="223"/>
      <c r="E18" s="103"/>
      <c r="F18" s="103">
        <f t="shared" si="0"/>
        <v>0</v>
      </c>
    </row>
    <row r="19" spans="1:6" ht="15" customHeight="1">
      <c r="A19" s="28" t="s">
        <v>197</v>
      </c>
      <c r="B19" s="35" t="s">
        <v>595</v>
      </c>
      <c r="C19" s="246">
        <f>SUM(C13:C18)</f>
        <v>37074944</v>
      </c>
      <c r="D19" s="245">
        <f>SUM(D13:D18)</f>
        <v>0</v>
      </c>
      <c r="E19" s="244">
        <f>SUM(E13:E18)</f>
        <v>0</v>
      </c>
      <c r="F19" s="244">
        <f t="shared" si="0"/>
        <v>37074944</v>
      </c>
    </row>
    <row r="20" spans="1:6" ht="15" customHeight="1">
      <c r="A20" s="4" t="s">
        <v>165</v>
      </c>
      <c r="B20" s="5" t="s">
        <v>604</v>
      </c>
      <c r="C20" s="103"/>
      <c r="D20" s="223"/>
      <c r="E20" s="103"/>
      <c r="F20" s="103">
        <f t="shared" si="0"/>
        <v>0</v>
      </c>
    </row>
    <row r="21" spans="1:6" ht="15" customHeight="1">
      <c r="A21" s="4" t="s">
        <v>166</v>
      </c>
      <c r="B21" s="5" t="s">
        <v>605</v>
      </c>
      <c r="C21" s="103"/>
      <c r="D21" s="223"/>
      <c r="E21" s="103"/>
      <c r="F21" s="103">
        <f t="shared" si="0"/>
        <v>0</v>
      </c>
    </row>
    <row r="22" spans="1:6" ht="15" customHeight="1">
      <c r="A22" s="6" t="s">
        <v>199</v>
      </c>
      <c r="B22" s="7" t="s">
        <v>606</v>
      </c>
      <c r="C22" s="244">
        <f>SUM(C20:C21)</f>
        <v>0</v>
      </c>
      <c r="D22" s="245"/>
      <c r="E22" s="244"/>
      <c r="F22" s="244">
        <f t="shared" si="0"/>
        <v>0</v>
      </c>
    </row>
    <row r="23" spans="1:6" ht="15" customHeight="1">
      <c r="A23" s="4" t="s">
        <v>167</v>
      </c>
      <c r="B23" s="5" t="s">
        <v>607</v>
      </c>
      <c r="C23" s="103"/>
      <c r="D23" s="223"/>
      <c r="E23" s="103"/>
      <c r="F23" s="103">
        <f t="shared" si="0"/>
        <v>0</v>
      </c>
    </row>
    <row r="24" spans="1:6" ht="15" customHeight="1">
      <c r="A24" s="4" t="s">
        <v>168</v>
      </c>
      <c r="B24" s="5" t="s">
        <v>608</v>
      </c>
      <c r="C24" s="103"/>
      <c r="D24" s="223"/>
      <c r="E24" s="103"/>
      <c r="F24" s="103">
        <f t="shared" si="0"/>
        <v>0</v>
      </c>
    </row>
    <row r="25" spans="1:6" ht="15" customHeight="1">
      <c r="A25" s="4" t="s">
        <v>169</v>
      </c>
      <c r="B25" s="5" t="s">
        <v>609</v>
      </c>
      <c r="C25" s="103">
        <v>36500000</v>
      </c>
      <c r="D25" s="223"/>
      <c r="E25" s="103"/>
      <c r="F25" s="103">
        <f t="shared" si="0"/>
        <v>36500000</v>
      </c>
    </row>
    <row r="26" spans="1:6" ht="15" customHeight="1">
      <c r="A26" s="4" t="s">
        <v>170</v>
      </c>
      <c r="B26" s="5" t="s">
        <v>610</v>
      </c>
      <c r="C26" s="103">
        <v>5000000</v>
      </c>
      <c r="D26" s="223"/>
      <c r="E26" s="103"/>
      <c r="F26" s="103">
        <f t="shared" si="0"/>
        <v>5000000</v>
      </c>
    </row>
    <row r="27" spans="1:6" ht="15" customHeight="1">
      <c r="A27" s="4" t="s">
        <v>171</v>
      </c>
      <c r="B27" s="5" t="s">
        <v>613</v>
      </c>
      <c r="C27" s="103"/>
      <c r="D27" s="223"/>
      <c r="E27" s="103"/>
      <c r="F27" s="103">
        <f t="shared" si="0"/>
        <v>0</v>
      </c>
    </row>
    <row r="28" spans="1:6" ht="15" customHeight="1">
      <c r="A28" s="4" t="s">
        <v>614</v>
      </c>
      <c r="B28" s="5" t="s">
        <v>615</v>
      </c>
      <c r="C28" s="103"/>
      <c r="D28" s="223"/>
      <c r="E28" s="103"/>
      <c r="F28" s="103">
        <f t="shared" si="0"/>
        <v>0</v>
      </c>
    </row>
    <row r="29" spans="1:6" ht="15" customHeight="1">
      <c r="A29" s="4" t="s">
        <v>172</v>
      </c>
      <c r="B29" s="5" t="s">
        <v>616</v>
      </c>
      <c r="C29" s="103"/>
      <c r="D29" s="223"/>
      <c r="E29" s="103"/>
      <c r="F29" s="103">
        <f t="shared" si="0"/>
        <v>0</v>
      </c>
    </row>
    <row r="30" spans="1:6" ht="15" customHeight="1">
      <c r="A30" s="4" t="s">
        <v>173</v>
      </c>
      <c r="B30" s="5" t="s">
        <v>621</v>
      </c>
      <c r="C30" s="103"/>
      <c r="D30" s="223"/>
      <c r="E30" s="103"/>
      <c r="F30" s="103">
        <f t="shared" si="0"/>
        <v>0</v>
      </c>
    </row>
    <row r="31" spans="1:6" ht="15" customHeight="1">
      <c r="A31" s="6" t="s">
        <v>200</v>
      </c>
      <c r="B31" s="7" t="s">
        <v>624</v>
      </c>
      <c r="C31" s="244">
        <f>SUM(C26:C30)</f>
        <v>5000000</v>
      </c>
      <c r="D31" s="245"/>
      <c r="E31" s="244"/>
      <c r="F31" s="244">
        <f t="shared" si="0"/>
        <v>5000000</v>
      </c>
    </row>
    <row r="32" spans="1:6" ht="15" customHeight="1">
      <c r="A32" s="4" t="s">
        <v>174</v>
      </c>
      <c r="B32" s="5" t="s">
        <v>625</v>
      </c>
      <c r="C32" s="103">
        <v>300000</v>
      </c>
      <c r="D32" s="223"/>
      <c r="E32" s="103"/>
      <c r="F32" s="103">
        <f t="shared" si="0"/>
        <v>300000</v>
      </c>
    </row>
    <row r="33" spans="1:6" ht="15" customHeight="1">
      <c r="A33" s="28" t="s">
        <v>201</v>
      </c>
      <c r="B33" s="35" t="s">
        <v>626</v>
      </c>
      <c r="C33" s="246">
        <f>SUM(C22+C23+C24+C25+C31+C32)</f>
        <v>41800000</v>
      </c>
      <c r="D33" s="245">
        <f>SUM(D22+D23+D24+D25+D31+D32)</f>
        <v>0</v>
      </c>
      <c r="E33" s="244">
        <f>SUM(E22+E23+E24+E25+E31+E32)</f>
        <v>0</v>
      </c>
      <c r="F33" s="244">
        <f t="shared" si="0"/>
        <v>41800000</v>
      </c>
    </row>
    <row r="34" spans="1:6" ht="15" customHeight="1">
      <c r="A34" s="11" t="s">
        <v>627</v>
      </c>
      <c r="B34" s="5" t="s">
        <v>628</v>
      </c>
      <c r="C34" s="103"/>
      <c r="D34" s="223">
        <v>6500000</v>
      </c>
      <c r="E34" s="103"/>
      <c r="F34" s="103">
        <f t="shared" si="0"/>
        <v>6500000</v>
      </c>
    </row>
    <row r="35" spans="1:6" ht="15" customHeight="1">
      <c r="A35" s="11" t="s">
        <v>175</v>
      </c>
      <c r="B35" s="5" t="s">
        <v>629</v>
      </c>
      <c r="C35" s="103"/>
      <c r="D35" s="223">
        <v>36500000</v>
      </c>
      <c r="E35" s="103"/>
      <c r="F35" s="103">
        <f t="shared" si="0"/>
        <v>36500000</v>
      </c>
    </row>
    <row r="36" spans="1:6" ht="15" customHeight="1">
      <c r="A36" s="11" t="s">
        <v>176</v>
      </c>
      <c r="B36" s="5" t="s">
        <v>630</v>
      </c>
      <c r="C36" s="103"/>
      <c r="D36" s="223"/>
      <c r="E36" s="103"/>
      <c r="F36" s="103">
        <f t="shared" si="0"/>
        <v>0</v>
      </c>
    </row>
    <row r="37" spans="1:6" ht="15" customHeight="1">
      <c r="A37" s="11" t="s">
        <v>177</v>
      </c>
      <c r="B37" s="5" t="s">
        <v>631</v>
      </c>
      <c r="C37" s="103">
        <v>5200000</v>
      </c>
      <c r="D37" s="223">
        <v>5000000</v>
      </c>
      <c r="E37" s="103"/>
      <c r="F37" s="103">
        <f t="shared" si="0"/>
        <v>10200000</v>
      </c>
    </row>
    <row r="38" spans="1:6" ht="15" customHeight="1">
      <c r="A38" s="11" t="s">
        <v>632</v>
      </c>
      <c r="B38" s="5" t="s">
        <v>633</v>
      </c>
      <c r="C38" s="103"/>
      <c r="D38" s="223"/>
      <c r="E38" s="103"/>
      <c r="F38" s="103">
        <f t="shared" si="0"/>
        <v>0</v>
      </c>
    </row>
    <row r="39" spans="1:6" ht="15" customHeight="1">
      <c r="A39" s="11" t="s">
        <v>634</v>
      </c>
      <c r="B39" s="5" t="s">
        <v>635</v>
      </c>
      <c r="C39" s="103"/>
      <c r="D39" s="223">
        <v>13170000</v>
      </c>
      <c r="E39" s="103"/>
      <c r="F39" s="103">
        <f t="shared" si="0"/>
        <v>13170000</v>
      </c>
    </row>
    <row r="40" spans="1:6" ht="15" customHeight="1">
      <c r="A40" s="11" t="s">
        <v>636</v>
      </c>
      <c r="B40" s="5" t="s">
        <v>637</v>
      </c>
      <c r="C40" s="103"/>
      <c r="D40" s="223"/>
      <c r="E40" s="103"/>
      <c r="F40" s="103">
        <f t="shared" si="0"/>
        <v>0</v>
      </c>
    </row>
    <row r="41" spans="1:6" ht="15" customHeight="1">
      <c r="A41" s="11" t="s">
        <v>178</v>
      </c>
      <c r="B41" s="5" t="s">
        <v>638</v>
      </c>
      <c r="C41" s="103">
        <v>5000</v>
      </c>
      <c r="D41" s="223"/>
      <c r="E41" s="103"/>
      <c r="F41" s="103">
        <f t="shared" si="0"/>
        <v>5000</v>
      </c>
    </row>
    <row r="42" spans="1:6" ht="15" customHeight="1">
      <c r="A42" s="11" t="s">
        <v>179</v>
      </c>
      <c r="B42" s="5" t="s">
        <v>639</v>
      </c>
      <c r="C42" s="103"/>
      <c r="D42" s="223"/>
      <c r="E42" s="103"/>
      <c r="F42" s="103">
        <f t="shared" si="0"/>
        <v>0</v>
      </c>
    </row>
    <row r="43" spans="1:6" ht="15" customHeight="1">
      <c r="A43" s="11" t="s">
        <v>180</v>
      </c>
      <c r="B43" s="5" t="s">
        <v>656</v>
      </c>
      <c r="C43" s="103">
        <v>2500000</v>
      </c>
      <c r="D43" s="223"/>
      <c r="E43" s="103"/>
      <c r="F43" s="103">
        <f t="shared" si="0"/>
        <v>2500000</v>
      </c>
    </row>
    <row r="44" spans="1:6" ht="15" customHeight="1">
      <c r="A44" s="34" t="s">
        <v>202</v>
      </c>
      <c r="B44" s="35" t="s">
        <v>6</v>
      </c>
      <c r="C44" s="244">
        <f>SUM(C34:C43)</f>
        <v>7705000</v>
      </c>
      <c r="D44" s="245">
        <f>SUM(D34:D43)</f>
        <v>61170000</v>
      </c>
      <c r="E44" s="244">
        <f>SUM(E34:E43)</f>
        <v>0</v>
      </c>
      <c r="F44" s="244">
        <f t="shared" si="0"/>
        <v>68875000</v>
      </c>
    </row>
    <row r="45" spans="1:6" ht="15" customHeight="1">
      <c r="A45" s="11" t="s">
        <v>15</v>
      </c>
      <c r="B45" s="5" t="s">
        <v>16</v>
      </c>
      <c r="C45" s="103"/>
      <c r="D45" s="223"/>
      <c r="E45" s="103"/>
      <c r="F45" s="103">
        <f t="shared" si="0"/>
        <v>0</v>
      </c>
    </row>
    <row r="46" spans="1:6" ht="15" customHeight="1">
      <c r="A46" s="4" t="s">
        <v>184</v>
      </c>
      <c r="B46" s="5" t="s">
        <v>17</v>
      </c>
      <c r="C46" s="103"/>
      <c r="D46" s="223"/>
      <c r="E46" s="103"/>
      <c r="F46" s="103">
        <f t="shared" si="0"/>
        <v>0</v>
      </c>
    </row>
    <row r="47" spans="1:6" ht="15" customHeight="1">
      <c r="A47" s="11" t="s">
        <v>185</v>
      </c>
      <c r="B47" s="5" t="s">
        <v>18</v>
      </c>
      <c r="C47" s="103">
        <v>0</v>
      </c>
      <c r="D47" s="223"/>
      <c r="E47" s="103"/>
      <c r="F47" s="103">
        <f t="shared" si="0"/>
        <v>0</v>
      </c>
    </row>
    <row r="48" spans="1:6" ht="15" customHeight="1">
      <c r="A48" s="28" t="s">
        <v>204</v>
      </c>
      <c r="B48" s="35" t="s">
        <v>19</v>
      </c>
      <c r="C48" s="244">
        <f>SUM(C45:C47)</f>
        <v>0</v>
      </c>
      <c r="D48" s="245">
        <f>SUM(D45:D47)</f>
        <v>0</v>
      </c>
      <c r="E48" s="244">
        <f>SUM(E45:E47)</f>
        <v>0</v>
      </c>
      <c r="F48" s="244">
        <f t="shared" si="0"/>
        <v>0</v>
      </c>
    </row>
    <row r="49" spans="1:6" ht="15" customHeight="1">
      <c r="A49" s="174" t="s">
        <v>368</v>
      </c>
      <c r="B49" s="182"/>
      <c r="C49" s="247">
        <f>SUM(C19+C33+C44+C48)</f>
        <v>86579944</v>
      </c>
      <c r="D49" s="248">
        <f>SUM(D19+D33+D44+D48)</f>
        <v>61170000</v>
      </c>
      <c r="E49" s="247">
        <f>SUM(E19+E33+E44+E48)</f>
        <v>0</v>
      </c>
      <c r="F49" s="247">
        <f>SUM(C49:E49)</f>
        <v>147749944</v>
      </c>
    </row>
    <row r="50" spans="1:6" ht="15" customHeight="1">
      <c r="A50" s="4" t="s">
        <v>596</v>
      </c>
      <c r="B50" s="5" t="s">
        <v>597</v>
      </c>
      <c r="C50" s="103"/>
      <c r="D50" s="223"/>
      <c r="E50" s="103"/>
      <c r="F50" s="103">
        <f t="shared" si="0"/>
        <v>0</v>
      </c>
    </row>
    <row r="51" spans="1:6" ht="15" customHeight="1">
      <c r="A51" s="105" t="s">
        <v>598</v>
      </c>
      <c r="B51" s="5" t="s">
        <v>599</v>
      </c>
      <c r="C51" s="103"/>
      <c r="D51" s="223"/>
      <c r="E51" s="103"/>
      <c r="F51" s="103">
        <f t="shared" si="0"/>
        <v>0</v>
      </c>
    </row>
    <row r="52" spans="1:6" ht="15" customHeight="1">
      <c r="A52" s="105" t="s">
        <v>162</v>
      </c>
      <c r="B52" s="5" t="s">
        <v>600</v>
      </c>
      <c r="C52" s="103"/>
      <c r="D52" s="223"/>
      <c r="E52" s="103"/>
      <c r="F52" s="103">
        <f t="shared" si="0"/>
        <v>0</v>
      </c>
    </row>
    <row r="53" spans="1:6" ht="15" customHeight="1">
      <c r="A53" s="105" t="s">
        <v>163</v>
      </c>
      <c r="B53" s="5" t="s">
        <v>601</v>
      </c>
      <c r="C53" s="103"/>
      <c r="D53" s="223"/>
      <c r="E53" s="103"/>
      <c r="F53" s="103">
        <f t="shared" si="0"/>
        <v>0</v>
      </c>
    </row>
    <row r="54" spans="1:6" ht="15" customHeight="1">
      <c r="A54" s="4" t="s">
        <v>164</v>
      </c>
      <c r="B54" s="5" t="s">
        <v>602</v>
      </c>
      <c r="C54" s="103">
        <v>12868167</v>
      </c>
      <c r="D54" s="223"/>
      <c r="E54" s="103"/>
      <c r="F54" s="103">
        <f t="shared" si="0"/>
        <v>12868167</v>
      </c>
    </row>
    <row r="55" spans="1:6" ht="15" customHeight="1">
      <c r="A55" s="28" t="s">
        <v>198</v>
      </c>
      <c r="B55" s="35" t="s">
        <v>603</v>
      </c>
      <c r="C55" s="244">
        <f>SUM(C50:C54)</f>
        <v>12868167</v>
      </c>
      <c r="D55" s="245">
        <f>SUM(D50:D54)</f>
        <v>0</v>
      </c>
      <c r="E55" s="244">
        <f>SUM(E50:E54)</f>
        <v>0</v>
      </c>
      <c r="F55" s="244">
        <f t="shared" si="0"/>
        <v>12868167</v>
      </c>
    </row>
    <row r="56" spans="1:6" ht="15" customHeight="1">
      <c r="A56" s="11" t="s">
        <v>181</v>
      </c>
      <c r="B56" s="5" t="s">
        <v>7</v>
      </c>
      <c r="C56" s="103"/>
      <c r="D56" s="223"/>
      <c r="E56" s="103"/>
      <c r="F56" s="103">
        <f t="shared" si="0"/>
        <v>0</v>
      </c>
    </row>
    <row r="57" spans="1:6" ht="15" customHeight="1">
      <c r="A57" s="11" t="s">
        <v>182</v>
      </c>
      <c r="B57" s="5" t="s">
        <v>8</v>
      </c>
      <c r="C57" s="103"/>
      <c r="D57" s="223"/>
      <c r="E57" s="103"/>
      <c r="F57" s="103">
        <f t="shared" si="0"/>
        <v>0</v>
      </c>
    </row>
    <row r="58" spans="1:6" ht="15" customHeight="1">
      <c r="A58" s="11" t="s">
        <v>9</v>
      </c>
      <c r="B58" s="5" t="s">
        <v>10</v>
      </c>
      <c r="C58" s="103"/>
      <c r="D58" s="223"/>
      <c r="E58" s="103"/>
      <c r="F58" s="103">
        <f t="shared" si="0"/>
        <v>0</v>
      </c>
    </row>
    <row r="59" spans="1:6" ht="15" customHeight="1">
      <c r="A59" s="11" t="s">
        <v>183</v>
      </c>
      <c r="B59" s="5" t="s">
        <v>11</v>
      </c>
      <c r="C59" s="103"/>
      <c r="D59" s="223"/>
      <c r="E59" s="103"/>
      <c r="F59" s="103">
        <f t="shared" si="0"/>
        <v>0</v>
      </c>
    </row>
    <row r="60" spans="1:6" ht="15" customHeight="1">
      <c r="A60" s="11" t="s">
        <v>12</v>
      </c>
      <c r="B60" s="5" t="s">
        <v>13</v>
      </c>
      <c r="C60" s="103"/>
      <c r="D60" s="223"/>
      <c r="E60" s="103"/>
      <c r="F60" s="103">
        <f t="shared" si="0"/>
        <v>0</v>
      </c>
    </row>
    <row r="61" spans="1:6" ht="15" customHeight="1">
      <c r="A61" s="28" t="s">
        <v>203</v>
      </c>
      <c r="B61" s="35" t="s">
        <v>14</v>
      </c>
      <c r="C61" s="244">
        <f>SUM(C56:C60)</f>
        <v>0</v>
      </c>
      <c r="D61" s="245">
        <f>SUM(D56:D60)</f>
        <v>0</v>
      </c>
      <c r="E61" s="244">
        <f>SUM(E56:E60)</f>
        <v>0</v>
      </c>
      <c r="F61" s="244">
        <f t="shared" si="0"/>
        <v>0</v>
      </c>
    </row>
    <row r="62" spans="1:6" ht="15" customHeight="1">
      <c r="A62" s="106" t="s">
        <v>20</v>
      </c>
      <c r="B62" s="5" t="s">
        <v>21</v>
      </c>
      <c r="C62" s="103"/>
      <c r="D62" s="223"/>
      <c r="E62" s="103"/>
      <c r="F62" s="103">
        <f t="shared" si="0"/>
        <v>0</v>
      </c>
    </row>
    <row r="63" spans="1:6" ht="15" customHeight="1">
      <c r="A63" s="105" t="s">
        <v>186</v>
      </c>
      <c r="B63" s="5" t="s">
        <v>657</v>
      </c>
      <c r="C63" s="103"/>
      <c r="D63" s="223"/>
      <c r="E63" s="103"/>
      <c r="F63" s="103">
        <f t="shared" si="0"/>
        <v>0</v>
      </c>
    </row>
    <row r="64" spans="1:6" ht="15" customHeight="1">
      <c r="A64" s="11" t="s">
        <v>187</v>
      </c>
      <c r="B64" s="5" t="s">
        <v>23</v>
      </c>
      <c r="C64" s="103"/>
      <c r="D64" s="223"/>
      <c r="E64" s="103"/>
      <c r="F64" s="103">
        <f t="shared" si="0"/>
        <v>0</v>
      </c>
    </row>
    <row r="65" spans="1:6" ht="15" customHeight="1">
      <c r="A65" s="28" t="s">
        <v>206</v>
      </c>
      <c r="B65" s="35" t="s">
        <v>24</v>
      </c>
      <c r="C65" s="244">
        <f>SUM(C62:C64)</f>
        <v>0</v>
      </c>
      <c r="D65" s="245">
        <f>SUM(D62:D64)</f>
        <v>0</v>
      </c>
      <c r="E65" s="244">
        <f>SUM(E62:E64)</f>
        <v>0</v>
      </c>
      <c r="F65" s="244">
        <f t="shared" si="0"/>
        <v>0</v>
      </c>
    </row>
    <row r="66" spans="1:6" ht="15" customHeight="1">
      <c r="A66" s="174" t="s">
        <v>369</v>
      </c>
      <c r="B66" s="182"/>
      <c r="C66" s="247">
        <f>SUM(C65,C61,C55)</f>
        <v>12868167</v>
      </c>
      <c r="D66" s="248">
        <f>SUM(D65,D61,D55)</f>
        <v>0</v>
      </c>
      <c r="E66" s="247">
        <f>SUM(E65,E61,E55)</f>
        <v>0</v>
      </c>
      <c r="F66" s="247">
        <f t="shared" si="0"/>
        <v>12868167</v>
      </c>
    </row>
    <row r="67" spans="1:6" ht="15">
      <c r="A67" s="183" t="s">
        <v>205</v>
      </c>
      <c r="B67" s="176" t="s">
        <v>25</v>
      </c>
      <c r="C67" s="249">
        <f>SUM(C49+C66)</f>
        <v>99448111</v>
      </c>
      <c r="D67" s="250">
        <f>SUM(D49+D66)</f>
        <v>61170000</v>
      </c>
      <c r="E67" s="249">
        <f>SUM(E49+E66)</f>
        <v>0</v>
      </c>
      <c r="F67" s="249">
        <f>SUM(C67:E67)</f>
        <v>160618111</v>
      </c>
    </row>
    <row r="68" spans="1:6" ht="15">
      <c r="A68" s="184" t="s">
        <v>370</v>
      </c>
      <c r="B68" s="185"/>
      <c r="C68" s="186">
        <v>0</v>
      </c>
      <c r="D68" s="224">
        <v>0</v>
      </c>
      <c r="E68" s="186">
        <v>0</v>
      </c>
      <c r="F68" s="186">
        <f t="shared" si="0"/>
        <v>0</v>
      </c>
    </row>
    <row r="69" spans="1:6" ht="15">
      <c r="A69" s="184" t="s">
        <v>371</v>
      </c>
      <c r="B69" s="185"/>
      <c r="C69" s="186">
        <v>0</v>
      </c>
      <c r="D69" s="224">
        <v>0</v>
      </c>
      <c r="E69" s="186">
        <v>0</v>
      </c>
      <c r="F69" s="186">
        <f t="shared" si="0"/>
        <v>0</v>
      </c>
    </row>
    <row r="70" spans="1:6" ht="13.5">
      <c r="A70" s="26" t="s">
        <v>188</v>
      </c>
      <c r="B70" s="4" t="s">
        <v>26</v>
      </c>
      <c r="C70" s="103"/>
      <c r="D70" s="223"/>
      <c r="E70" s="103"/>
      <c r="F70" s="103">
        <f t="shared" si="0"/>
        <v>0</v>
      </c>
    </row>
    <row r="71" spans="1:6" ht="13.5">
      <c r="A71" s="11" t="s">
        <v>27</v>
      </c>
      <c r="B71" s="4" t="s">
        <v>28</v>
      </c>
      <c r="C71" s="103"/>
      <c r="D71" s="223"/>
      <c r="E71" s="103"/>
      <c r="F71" s="103">
        <f t="shared" si="0"/>
        <v>0</v>
      </c>
    </row>
    <row r="72" spans="1:6" ht="13.5">
      <c r="A72" s="26" t="s">
        <v>189</v>
      </c>
      <c r="B72" s="4" t="s">
        <v>29</v>
      </c>
      <c r="C72" s="103"/>
      <c r="D72" s="223"/>
      <c r="E72" s="103"/>
      <c r="F72" s="103">
        <f aca="true" t="shared" si="1" ref="F72:F96">SUM(C72:E72)</f>
        <v>0</v>
      </c>
    </row>
    <row r="73" spans="1:6" ht="13.5">
      <c r="A73" s="13" t="s">
        <v>207</v>
      </c>
      <c r="B73" s="6" t="s">
        <v>30</v>
      </c>
      <c r="C73" s="244">
        <f>SUM(C70:C72)</f>
        <v>0</v>
      </c>
      <c r="D73" s="245"/>
      <c r="E73" s="244"/>
      <c r="F73" s="244">
        <f t="shared" si="1"/>
        <v>0</v>
      </c>
    </row>
    <row r="74" spans="1:6" ht="13.5">
      <c r="A74" s="11" t="s">
        <v>190</v>
      </c>
      <c r="B74" s="4" t="s">
        <v>31</v>
      </c>
      <c r="C74" s="103"/>
      <c r="D74" s="223"/>
      <c r="E74" s="103"/>
      <c r="F74" s="103">
        <f t="shared" si="1"/>
        <v>0</v>
      </c>
    </row>
    <row r="75" spans="1:6" ht="13.5">
      <c r="A75" s="26" t="s">
        <v>32</v>
      </c>
      <c r="B75" s="4" t="s">
        <v>33</v>
      </c>
      <c r="C75" s="103"/>
      <c r="D75" s="223"/>
      <c r="E75" s="103"/>
      <c r="F75" s="103">
        <f t="shared" si="1"/>
        <v>0</v>
      </c>
    </row>
    <row r="76" spans="1:6" ht="13.5">
      <c r="A76" s="11" t="s">
        <v>191</v>
      </c>
      <c r="B76" s="4" t="s">
        <v>34</v>
      </c>
      <c r="C76" s="103"/>
      <c r="D76" s="223"/>
      <c r="E76" s="103"/>
      <c r="F76" s="103">
        <f t="shared" si="1"/>
        <v>0</v>
      </c>
    </row>
    <row r="77" spans="1:6" ht="13.5">
      <c r="A77" s="26" t="s">
        <v>35</v>
      </c>
      <c r="B77" s="4" t="s">
        <v>36</v>
      </c>
      <c r="C77" s="103"/>
      <c r="D77" s="223"/>
      <c r="E77" s="103"/>
      <c r="F77" s="103">
        <f t="shared" si="1"/>
        <v>0</v>
      </c>
    </row>
    <row r="78" spans="1:6" ht="13.5">
      <c r="A78" s="12" t="s">
        <v>208</v>
      </c>
      <c r="B78" s="6" t="s">
        <v>37</v>
      </c>
      <c r="C78" s="244">
        <f>SUM(C74:C77)</f>
        <v>0</v>
      </c>
      <c r="D78" s="245"/>
      <c r="E78" s="244"/>
      <c r="F78" s="244">
        <f t="shared" si="1"/>
        <v>0</v>
      </c>
    </row>
    <row r="79" spans="1:6" ht="13.5">
      <c r="A79" s="4" t="s">
        <v>318</v>
      </c>
      <c r="B79" s="4" t="s">
        <v>38</v>
      </c>
      <c r="C79" s="104">
        <v>16581164</v>
      </c>
      <c r="D79" s="223"/>
      <c r="E79" s="103"/>
      <c r="F79" s="103">
        <f t="shared" si="1"/>
        <v>16581164</v>
      </c>
    </row>
    <row r="80" spans="1:6" ht="13.5">
      <c r="A80" s="4" t="s">
        <v>319</v>
      </c>
      <c r="B80" s="4" t="s">
        <v>38</v>
      </c>
      <c r="C80" s="103">
        <v>17502000</v>
      </c>
      <c r="D80" s="223"/>
      <c r="E80" s="103"/>
      <c r="F80" s="103">
        <f t="shared" si="1"/>
        <v>17502000</v>
      </c>
    </row>
    <row r="81" spans="1:6" ht="13.5">
      <c r="A81" s="4" t="s">
        <v>316</v>
      </c>
      <c r="B81" s="4" t="s">
        <v>39</v>
      </c>
      <c r="C81" s="103"/>
      <c r="D81" s="223"/>
      <c r="E81" s="103"/>
      <c r="F81" s="103">
        <f t="shared" si="1"/>
        <v>0</v>
      </c>
    </row>
    <row r="82" spans="1:6" ht="13.5">
      <c r="A82" s="4" t="s">
        <v>317</v>
      </c>
      <c r="B82" s="4" t="s">
        <v>39</v>
      </c>
      <c r="C82" s="103"/>
      <c r="D82" s="223"/>
      <c r="E82" s="103"/>
      <c r="F82" s="103">
        <f t="shared" si="1"/>
        <v>0</v>
      </c>
    </row>
    <row r="83" spans="1:6" ht="13.5">
      <c r="A83" s="6" t="s">
        <v>209</v>
      </c>
      <c r="B83" s="6" t="s">
        <v>40</v>
      </c>
      <c r="C83" s="244">
        <f>SUM(C79:C82)</f>
        <v>34083164</v>
      </c>
      <c r="D83" s="245"/>
      <c r="E83" s="244"/>
      <c r="F83" s="244">
        <f t="shared" si="1"/>
        <v>34083164</v>
      </c>
    </row>
    <row r="84" spans="1:6" ht="13.5">
      <c r="A84" s="26" t="s">
        <v>41</v>
      </c>
      <c r="B84" s="4" t="s">
        <v>42</v>
      </c>
      <c r="C84" s="103">
        <v>600000</v>
      </c>
      <c r="D84" s="223"/>
      <c r="E84" s="103"/>
      <c r="F84" s="103">
        <f t="shared" si="1"/>
        <v>600000</v>
      </c>
    </row>
    <row r="85" spans="1:6" ht="13.5">
      <c r="A85" s="26" t="s">
        <v>43</v>
      </c>
      <c r="B85" s="4" t="s">
        <v>44</v>
      </c>
      <c r="C85" s="103"/>
      <c r="D85" s="223"/>
      <c r="E85" s="103"/>
      <c r="F85" s="103">
        <f t="shared" si="1"/>
        <v>0</v>
      </c>
    </row>
    <row r="86" spans="1:6" ht="13.5">
      <c r="A86" s="26" t="s">
        <v>45</v>
      </c>
      <c r="B86" s="4" t="s">
        <v>46</v>
      </c>
      <c r="C86" s="103"/>
      <c r="D86" s="223"/>
      <c r="E86" s="103"/>
      <c r="F86" s="103">
        <f t="shared" si="1"/>
        <v>0</v>
      </c>
    </row>
    <row r="87" spans="1:6" ht="13.5">
      <c r="A87" s="26" t="s">
        <v>47</v>
      </c>
      <c r="B87" s="4" t="s">
        <v>48</v>
      </c>
      <c r="C87" s="103"/>
      <c r="D87" s="223"/>
      <c r="E87" s="103"/>
      <c r="F87" s="103">
        <f t="shared" si="1"/>
        <v>0</v>
      </c>
    </row>
    <row r="88" spans="1:6" ht="13.5">
      <c r="A88" s="11" t="s">
        <v>192</v>
      </c>
      <c r="B88" s="4" t="s">
        <v>49</v>
      </c>
      <c r="C88" s="103"/>
      <c r="D88" s="223"/>
      <c r="E88" s="103"/>
      <c r="F88" s="103">
        <f t="shared" si="1"/>
        <v>0</v>
      </c>
    </row>
    <row r="89" spans="1:6" ht="13.5">
      <c r="A89" s="13" t="s">
        <v>210</v>
      </c>
      <c r="B89" s="6" t="s">
        <v>51</v>
      </c>
      <c r="C89" s="244">
        <f>C73+C78+C83+C84+C85+C86+C87+C88</f>
        <v>34683164</v>
      </c>
      <c r="D89" s="245"/>
      <c r="E89" s="244"/>
      <c r="F89" s="244">
        <f t="shared" si="1"/>
        <v>34683164</v>
      </c>
    </row>
    <row r="90" spans="1:6" ht="13.5">
      <c r="A90" s="11" t="s">
        <v>52</v>
      </c>
      <c r="B90" s="4" t="s">
        <v>53</v>
      </c>
      <c r="C90" s="103"/>
      <c r="D90" s="223"/>
      <c r="E90" s="103"/>
      <c r="F90" s="103">
        <f t="shared" si="1"/>
        <v>0</v>
      </c>
    </row>
    <row r="91" spans="1:6" ht="13.5">
      <c r="A91" s="11" t="s">
        <v>54</v>
      </c>
      <c r="B91" s="4" t="s">
        <v>55</v>
      </c>
      <c r="C91" s="103"/>
      <c r="D91" s="223"/>
      <c r="E91" s="103"/>
      <c r="F91" s="103">
        <f t="shared" si="1"/>
        <v>0</v>
      </c>
    </row>
    <row r="92" spans="1:6" ht="13.5">
      <c r="A92" s="26" t="s">
        <v>56</v>
      </c>
      <c r="B92" s="4" t="s">
        <v>57</v>
      </c>
      <c r="C92" s="103"/>
      <c r="D92" s="223"/>
      <c r="E92" s="103"/>
      <c r="F92" s="103">
        <f t="shared" si="1"/>
        <v>0</v>
      </c>
    </row>
    <row r="93" spans="1:6" ht="13.5">
      <c r="A93" s="26" t="s">
        <v>193</v>
      </c>
      <c r="B93" s="4" t="s">
        <v>58</v>
      </c>
      <c r="C93" s="103"/>
      <c r="D93" s="223"/>
      <c r="E93" s="103"/>
      <c r="F93" s="103">
        <f t="shared" si="1"/>
        <v>0</v>
      </c>
    </row>
    <row r="94" spans="1:6" ht="13.5">
      <c r="A94" s="12" t="s">
        <v>211</v>
      </c>
      <c r="B94" s="6" t="s">
        <v>59</v>
      </c>
      <c r="C94" s="244"/>
      <c r="D94" s="245"/>
      <c r="E94" s="244"/>
      <c r="F94" s="244">
        <f t="shared" si="1"/>
        <v>0</v>
      </c>
    </row>
    <row r="95" spans="1:6" ht="13.5">
      <c r="A95" s="13" t="s">
        <v>60</v>
      </c>
      <c r="B95" s="6" t="s">
        <v>61</v>
      </c>
      <c r="C95" s="244"/>
      <c r="D95" s="245"/>
      <c r="E95" s="244"/>
      <c r="F95" s="244">
        <f t="shared" si="1"/>
        <v>0</v>
      </c>
    </row>
    <row r="96" spans="1:6" ht="15">
      <c r="A96" s="178" t="s">
        <v>212</v>
      </c>
      <c r="B96" s="179" t="s">
        <v>62</v>
      </c>
      <c r="C96" s="249">
        <f>C95+C94+C89</f>
        <v>34683164</v>
      </c>
      <c r="D96" s="250"/>
      <c r="E96" s="249"/>
      <c r="F96" s="249">
        <f t="shared" si="1"/>
        <v>34683164</v>
      </c>
    </row>
    <row r="97" spans="1:6" s="166" customFormat="1" ht="15">
      <c r="A97" s="181" t="s">
        <v>195</v>
      </c>
      <c r="B97" s="181"/>
      <c r="C97" s="225">
        <f>SUM(C67+C96)</f>
        <v>134131275</v>
      </c>
      <c r="D97" s="226">
        <f>SUM(D67+D96)</f>
        <v>61170000</v>
      </c>
      <c r="E97" s="225">
        <f>SUM(E67+E96)</f>
        <v>0</v>
      </c>
      <c r="F97" s="225">
        <f>SUM(C97:E97)</f>
        <v>195301275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1"/>
  <sheetViews>
    <sheetView view="pageBreakPreview" zoomScaleSheetLayoutView="100" zoomScalePageLayoutView="0" workbookViewId="0" topLeftCell="A1">
      <selection activeCell="A42" sqref="A42"/>
    </sheetView>
  </sheetViews>
  <sheetFormatPr defaultColWidth="9.140625" defaultRowHeight="15"/>
  <cols>
    <col min="1" max="1" width="64.7109375" style="83" customWidth="1"/>
    <col min="2" max="2" width="9.421875" style="83" customWidth="1"/>
    <col min="3" max="3" width="22.421875" style="85" customWidth="1"/>
    <col min="4" max="4" width="22.7109375" style="230" customWidth="1"/>
    <col min="5" max="5" width="12.00390625" style="83" bestFit="1" customWidth="1"/>
    <col min="6" max="6" width="8.8515625" style="83" customWidth="1"/>
    <col min="7" max="8" width="10.00390625" style="83" bestFit="1" customWidth="1"/>
    <col min="9" max="9" width="8.8515625" style="83" customWidth="1"/>
    <col min="10" max="10" width="12.00390625" style="83" bestFit="1" customWidth="1"/>
    <col min="11" max="16384" width="8.8515625" style="83" customWidth="1"/>
  </cols>
  <sheetData>
    <row r="1" spans="1:4" ht="13.5">
      <c r="A1" s="262" t="s">
        <v>754</v>
      </c>
      <c r="B1" s="262"/>
      <c r="C1" s="262"/>
      <c r="D1" s="262"/>
    </row>
    <row r="2" spans="1:4" ht="21.75" customHeight="1">
      <c r="A2" s="258" t="s">
        <v>743</v>
      </c>
      <c r="B2" s="259"/>
      <c r="C2" s="259"/>
      <c r="D2" s="259"/>
    </row>
    <row r="3" spans="1:4" ht="26.25" customHeight="1">
      <c r="A3" s="261" t="s">
        <v>642</v>
      </c>
      <c r="B3" s="259"/>
      <c r="C3" s="259"/>
      <c r="D3" s="259"/>
    </row>
    <row r="5" spans="1:4" s="119" customFormat="1" ht="26.25">
      <c r="A5" s="7" t="s">
        <v>396</v>
      </c>
      <c r="B5" s="2" t="s">
        <v>397</v>
      </c>
      <c r="C5" s="99" t="s">
        <v>333</v>
      </c>
      <c r="D5" s="118" t="s">
        <v>334</v>
      </c>
    </row>
    <row r="6" spans="1:4" ht="13.5">
      <c r="A6" s="13" t="s">
        <v>498</v>
      </c>
      <c r="B6" s="7" t="s">
        <v>499</v>
      </c>
      <c r="C6" s="115">
        <v>500000</v>
      </c>
      <c r="D6" s="115">
        <f>C6</f>
        <v>500000</v>
      </c>
    </row>
    <row r="7" spans="1:4" ht="13.5" hidden="1">
      <c r="A7" s="11"/>
      <c r="B7" s="5"/>
      <c r="C7" s="116">
        <v>0</v>
      </c>
      <c r="D7" s="229">
        <v>0</v>
      </c>
    </row>
    <row r="8" spans="1:4" ht="13.5" hidden="1">
      <c r="A8" s="11"/>
      <c r="B8" s="5"/>
      <c r="C8" s="116">
        <v>0</v>
      </c>
      <c r="D8" s="229">
        <v>0</v>
      </c>
    </row>
    <row r="9" spans="1:4" ht="13.5">
      <c r="A9" s="13" t="s">
        <v>106</v>
      </c>
      <c r="B9" s="7" t="s">
        <v>500</v>
      </c>
      <c r="C9" s="115">
        <f>SUM(C10:C21)</f>
        <v>0</v>
      </c>
      <c r="D9" s="115">
        <f>SUM(D10:D21)</f>
        <v>0</v>
      </c>
    </row>
    <row r="10" spans="1:4" s="58" customFormat="1" ht="13.5" hidden="1">
      <c r="A10" s="11"/>
      <c r="B10" s="5"/>
      <c r="C10" s="86"/>
      <c r="D10" s="115"/>
    </row>
    <row r="11" spans="1:5" s="58" customFormat="1" ht="13.5" hidden="1">
      <c r="A11" s="11"/>
      <c r="B11" s="5"/>
      <c r="C11" s="86"/>
      <c r="D11" s="115"/>
      <c r="E11" s="107"/>
    </row>
    <row r="12" spans="1:5" s="58" customFormat="1" ht="13.5" hidden="1">
      <c r="A12" s="11"/>
      <c r="B12" s="5"/>
      <c r="C12" s="86"/>
      <c r="D12" s="115"/>
      <c r="E12" s="107"/>
    </row>
    <row r="13" spans="1:5" s="58" customFormat="1" ht="13.5" hidden="1">
      <c r="A13" s="11"/>
      <c r="B13" s="5"/>
      <c r="C13" s="86"/>
      <c r="D13" s="115"/>
      <c r="E13" s="107"/>
    </row>
    <row r="14" spans="1:5" s="58" customFormat="1" ht="13.5" hidden="1">
      <c r="A14" s="11"/>
      <c r="B14" s="5"/>
      <c r="C14" s="86"/>
      <c r="D14" s="115"/>
      <c r="E14" s="107"/>
    </row>
    <row r="15" spans="1:5" s="58" customFormat="1" ht="13.5" hidden="1">
      <c r="A15" s="11"/>
      <c r="B15" s="5"/>
      <c r="C15" s="86"/>
      <c r="D15" s="115"/>
      <c r="E15" s="107"/>
    </row>
    <row r="16" spans="1:8" s="58" customFormat="1" ht="13.5" hidden="1">
      <c r="A16" s="11"/>
      <c r="B16" s="5"/>
      <c r="C16" s="86"/>
      <c r="D16" s="115"/>
      <c r="E16" s="107"/>
      <c r="F16" s="64"/>
      <c r="G16" s="64"/>
      <c r="H16" s="64"/>
    </row>
    <row r="17" spans="1:9" s="58" customFormat="1" ht="13.5" hidden="1">
      <c r="A17" s="11"/>
      <c r="B17" s="5"/>
      <c r="C17" s="86"/>
      <c r="D17" s="115"/>
      <c r="E17" s="108"/>
      <c r="F17" s="64"/>
      <c r="G17" s="109"/>
      <c r="H17" s="64"/>
      <c r="I17" s="107"/>
    </row>
    <row r="18" spans="1:8" s="58" customFormat="1" ht="13.5" hidden="1">
      <c r="A18" s="11"/>
      <c r="B18" s="5"/>
      <c r="C18" s="86"/>
      <c r="D18" s="115"/>
      <c r="E18" s="108"/>
      <c r="F18" s="64"/>
      <c r="G18" s="109"/>
      <c r="H18" s="64"/>
    </row>
    <row r="19" spans="1:8" s="58" customFormat="1" ht="13.5" hidden="1">
      <c r="A19" s="11"/>
      <c r="B19" s="5"/>
      <c r="C19" s="86"/>
      <c r="D19" s="115"/>
      <c r="E19" s="108"/>
      <c r="F19" s="64"/>
      <c r="G19" s="109"/>
      <c r="H19" s="64"/>
    </row>
    <row r="20" spans="1:8" s="58" customFormat="1" ht="13.5" hidden="1">
      <c r="A20" s="11"/>
      <c r="B20" s="5"/>
      <c r="C20" s="86"/>
      <c r="D20" s="115"/>
      <c r="E20" s="110"/>
      <c r="F20" s="64"/>
      <c r="G20" s="64"/>
      <c r="H20" s="64"/>
    </row>
    <row r="21" spans="1:8" ht="13.5" hidden="1">
      <c r="A21" s="11"/>
      <c r="B21" s="5"/>
      <c r="C21" s="116"/>
      <c r="D21" s="229"/>
      <c r="E21" s="111"/>
      <c r="F21" s="91"/>
      <c r="G21" s="91"/>
      <c r="H21" s="91"/>
    </row>
    <row r="22" spans="1:5" ht="13.5">
      <c r="A22" s="6" t="s">
        <v>501</v>
      </c>
      <c r="B22" s="7" t="s">
        <v>502</v>
      </c>
      <c r="C22" s="115">
        <f>SUM(C23)</f>
        <v>0</v>
      </c>
      <c r="D22" s="115">
        <f>SUM(D23)</f>
        <v>0</v>
      </c>
      <c r="E22" s="111"/>
    </row>
    <row r="23" spans="1:5" ht="13.5" hidden="1">
      <c r="A23" s="4"/>
      <c r="B23" s="5"/>
      <c r="C23" s="116"/>
      <c r="D23" s="165"/>
      <c r="E23" s="111"/>
    </row>
    <row r="24" spans="1:5" ht="13.5" hidden="1">
      <c r="A24" s="4"/>
      <c r="B24" s="5"/>
      <c r="C24" s="116"/>
      <c r="D24" s="165"/>
      <c r="E24" s="111"/>
    </row>
    <row r="25" spans="1:5" ht="13.5">
      <c r="A25" s="13" t="s">
        <v>503</v>
      </c>
      <c r="B25" s="7" t="s">
        <v>504</v>
      </c>
      <c r="C25" s="115">
        <f>SUM(C33:C34)</f>
        <v>1260000</v>
      </c>
      <c r="D25" s="115">
        <f>SUM(D33:D34)</f>
        <v>1260000</v>
      </c>
      <c r="E25" s="111"/>
    </row>
    <row r="26" spans="1:5" ht="13.5" hidden="1">
      <c r="A26" s="11"/>
      <c r="B26" s="7"/>
      <c r="C26" s="86"/>
      <c r="D26" s="117"/>
      <c r="E26" s="113"/>
    </row>
    <row r="27" spans="1:5" ht="13.5" hidden="1">
      <c r="A27" s="11"/>
      <c r="B27" s="7"/>
      <c r="C27" s="86"/>
      <c r="D27" s="117"/>
      <c r="E27" s="113"/>
    </row>
    <row r="28" spans="1:5" ht="13.5" hidden="1">
      <c r="A28" s="11"/>
      <c r="B28" s="7"/>
      <c r="C28" s="86"/>
      <c r="D28" s="117"/>
      <c r="E28" s="113"/>
    </row>
    <row r="29" spans="1:5" ht="13.5" hidden="1">
      <c r="A29" s="11"/>
      <c r="B29" s="5"/>
      <c r="C29" s="86"/>
      <c r="D29" s="117"/>
      <c r="E29" s="113"/>
    </row>
    <row r="30" spans="1:5" ht="13.5" hidden="1">
      <c r="A30" s="11"/>
      <c r="B30" s="5"/>
      <c r="C30" s="116"/>
      <c r="D30" s="165"/>
      <c r="E30" s="113"/>
    </row>
    <row r="31" spans="1:5" ht="13.5" hidden="1">
      <c r="A31" s="11"/>
      <c r="B31" s="5"/>
      <c r="C31" s="116"/>
      <c r="D31" s="229"/>
      <c r="E31" s="113"/>
    </row>
    <row r="32" spans="1:5" ht="13.5" hidden="1">
      <c r="A32" s="11"/>
      <c r="B32" s="5"/>
      <c r="C32" s="116"/>
      <c r="D32" s="229"/>
      <c r="E32" s="114"/>
    </row>
    <row r="33" spans="1:5" ht="27.75" customHeight="1">
      <c r="A33" s="228" t="s">
        <v>746</v>
      </c>
      <c r="B33" s="5"/>
      <c r="C33" s="116">
        <v>780000</v>
      </c>
      <c r="D33" s="229">
        <f>SUM(C33)</f>
        <v>780000</v>
      </c>
      <c r="E33" s="114"/>
    </row>
    <row r="34" spans="1:5" ht="14.25" customHeight="1">
      <c r="A34" s="11" t="s">
        <v>742</v>
      </c>
      <c r="B34" s="5"/>
      <c r="C34" s="116">
        <v>480000</v>
      </c>
      <c r="D34" s="229">
        <f>SUM(C34)</f>
        <v>480000</v>
      </c>
      <c r="E34" s="114"/>
    </row>
    <row r="35" spans="1:4" ht="13.5">
      <c r="A35" s="13" t="s">
        <v>505</v>
      </c>
      <c r="B35" s="7" t="s">
        <v>506</v>
      </c>
      <c r="C35" s="115">
        <v>0</v>
      </c>
      <c r="D35" s="117">
        <v>0</v>
      </c>
    </row>
    <row r="36" spans="1:4" ht="13.5" hidden="1">
      <c r="A36" s="11"/>
      <c r="B36" s="5"/>
      <c r="C36" s="116"/>
      <c r="D36" s="165"/>
    </row>
    <row r="37" spans="1:4" ht="13.5" hidden="1">
      <c r="A37" s="11"/>
      <c r="B37" s="5"/>
      <c r="C37" s="116"/>
      <c r="D37" s="165"/>
    </row>
    <row r="38" spans="1:4" ht="13.5">
      <c r="A38" s="6" t="s">
        <v>507</v>
      </c>
      <c r="B38" s="7" t="s">
        <v>508</v>
      </c>
      <c r="C38" s="117">
        <v>0</v>
      </c>
      <c r="D38" s="117">
        <v>0</v>
      </c>
    </row>
    <row r="39" spans="1:4" ht="13.5" customHeight="1">
      <c r="A39" s="6" t="s">
        <v>509</v>
      </c>
      <c r="B39" s="7" t="s">
        <v>510</v>
      </c>
      <c r="C39" s="117">
        <v>475600</v>
      </c>
      <c r="D39" s="117">
        <f>SUM(C39)</f>
        <v>475600</v>
      </c>
    </row>
    <row r="40" spans="1:4" s="166" customFormat="1" ht="13.5" customHeight="1">
      <c r="A40" s="120" t="s">
        <v>107</v>
      </c>
      <c r="B40" s="121" t="s">
        <v>511</v>
      </c>
      <c r="C40" s="169">
        <f>SUM(C6+C9+C22+C25+C35+C38+C39)</f>
        <v>2235600</v>
      </c>
      <c r="D40" s="169">
        <f>SUM(D6+D9+D22+D25+D35+D38+D39)</f>
        <v>2235600</v>
      </c>
    </row>
    <row r="41" spans="1:4" ht="13.5" customHeight="1">
      <c r="A41" s="13" t="s">
        <v>512</v>
      </c>
      <c r="B41" s="7" t="s">
        <v>513</v>
      </c>
      <c r="C41" s="117">
        <f>SUM(C42:C43)</f>
        <v>13301100</v>
      </c>
      <c r="D41" s="117">
        <f>SUM(D42:D43)</f>
        <v>13301100</v>
      </c>
    </row>
    <row r="42" spans="1:4" s="221" customFormat="1" ht="13.5" customHeight="1">
      <c r="A42" s="11" t="s">
        <v>747</v>
      </c>
      <c r="B42" s="12"/>
      <c r="C42" s="231">
        <v>12600000</v>
      </c>
      <c r="D42" s="232">
        <f>C42</f>
        <v>12600000</v>
      </c>
    </row>
    <row r="43" spans="1:4" s="221" customFormat="1" ht="13.5" customHeight="1">
      <c r="A43" s="11" t="s">
        <v>748</v>
      </c>
      <c r="B43" s="12"/>
      <c r="C43" s="231">
        <v>701100</v>
      </c>
      <c r="D43" s="232">
        <f aca="true" t="shared" si="0" ref="D43:D50">C43</f>
        <v>701100</v>
      </c>
    </row>
    <row r="44" spans="1:4" ht="13.5" customHeight="1">
      <c r="A44" s="13" t="s">
        <v>514</v>
      </c>
      <c r="B44" s="7" t="s">
        <v>515</v>
      </c>
      <c r="C44" s="117">
        <v>0</v>
      </c>
      <c r="D44" s="117">
        <f t="shared" si="0"/>
        <v>0</v>
      </c>
    </row>
    <row r="45" spans="1:4" ht="13.5" customHeight="1" hidden="1">
      <c r="A45" s="11"/>
      <c r="B45" s="5"/>
      <c r="C45" s="88"/>
      <c r="D45" s="117">
        <f t="shared" si="0"/>
        <v>0</v>
      </c>
    </row>
    <row r="46" spans="1:4" ht="13.5" customHeight="1" hidden="1">
      <c r="A46" s="11"/>
      <c r="B46" s="5"/>
      <c r="C46" s="88"/>
      <c r="D46" s="117">
        <f t="shared" si="0"/>
        <v>0</v>
      </c>
    </row>
    <row r="47" spans="1:4" ht="13.5" customHeight="1" hidden="1">
      <c r="A47" s="11"/>
      <c r="B47" s="5"/>
      <c r="C47" s="88"/>
      <c r="D47" s="117">
        <f t="shared" si="0"/>
        <v>0</v>
      </c>
    </row>
    <row r="48" spans="1:4" ht="13.5" customHeight="1" hidden="1">
      <c r="A48" s="11"/>
      <c r="B48" s="5"/>
      <c r="C48" s="88"/>
      <c r="D48" s="117">
        <f t="shared" si="0"/>
        <v>0</v>
      </c>
    </row>
    <row r="49" spans="1:4" ht="13.5" customHeight="1">
      <c r="A49" s="13" t="s">
        <v>516</v>
      </c>
      <c r="B49" s="7" t="s">
        <v>517</v>
      </c>
      <c r="C49" s="117">
        <v>0</v>
      </c>
      <c r="D49" s="117">
        <f t="shared" si="0"/>
        <v>0</v>
      </c>
    </row>
    <row r="50" spans="1:4" ht="13.5" customHeight="1">
      <c r="A50" s="13" t="s">
        <v>518</v>
      </c>
      <c r="B50" s="7" t="s">
        <v>519</v>
      </c>
      <c r="C50" s="117">
        <v>3591300</v>
      </c>
      <c r="D50" s="117">
        <f t="shared" si="0"/>
        <v>3591300</v>
      </c>
    </row>
    <row r="51" spans="1:4" ht="13.5" customHeight="1">
      <c r="A51" s="120" t="s">
        <v>108</v>
      </c>
      <c r="B51" s="121" t="s">
        <v>520</v>
      </c>
      <c r="C51" s="169">
        <f>SUM(C41+C44+C49+C50)</f>
        <v>16892400</v>
      </c>
      <c r="D51" s="169">
        <f>SUM(D41+D44+D49+D50)</f>
        <v>16892400</v>
      </c>
    </row>
    <row r="52" ht="13.5" customHeight="1"/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86.28125" style="83" customWidth="1"/>
    <col min="2" max="2" width="28.28125" style="126" customWidth="1"/>
    <col min="3" max="3" width="18.421875" style="126" customWidth="1"/>
    <col min="4" max="16384" width="8.8515625" style="83" customWidth="1"/>
  </cols>
  <sheetData>
    <row r="1" spans="1:3" ht="13.5">
      <c r="A1" s="262" t="s">
        <v>755</v>
      </c>
      <c r="B1" s="262"/>
      <c r="C1" s="262"/>
    </row>
    <row r="2" spans="1:3" ht="25.5" customHeight="1">
      <c r="A2" s="258" t="s">
        <v>744</v>
      </c>
      <c r="B2" s="259"/>
      <c r="C2" s="259"/>
    </row>
    <row r="3" spans="1:3" ht="23.25" customHeight="1">
      <c r="A3" s="261" t="s">
        <v>269</v>
      </c>
      <c r="B3" s="266"/>
      <c r="C3" s="266"/>
    </row>
    <row r="4" ht="13.5">
      <c r="A4" s="97"/>
    </row>
    <row r="5" ht="13.5">
      <c r="A5" s="97"/>
    </row>
    <row r="6" spans="1:3" ht="51" customHeight="1">
      <c r="A6" s="38" t="s">
        <v>268</v>
      </c>
      <c r="B6" s="123" t="s">
        <v>315</v>
      </c>
      <c r="C6" s="118" t="s">
        <v>334</v>
      </c>
    </row>
    <row r="7" spans="1:3" ht="15" customHeight="1">
      <c r="A7" s="39" t="s">
        <v>241</v>
      </c>
      <c r="B7" s="123"/>
      <c r="C7" s="127">
        <f>B7</f>
        <v>0</v>
      </c>
    </row>
    <row r="8" spans="1:3" ht="15" customHeight="1">
      <c r="A8" s="39" t="s">
        <v>242</v>
      </c>
      <c r="B8" s="123"/>
      <c r="C8" s="127">
        <f aca="true" t="shared" si="0" ref="C8:C33">B8</f>
        <v>0</v>
      </c>
    </row>
    <row r="9" spans="1:3" ht="15" customHeight="1">
      <c r="A9" s="39" t="s">
        <v>243</v>
      </c>
      <c r="B9" s="123"/>
      <c r="C9" s="127">
        <f t="shared" si="0"/>
        <v>0</v>
      </c>
    </row>
    <row r="10" spans="1:3" ht="15" customHeight="1">
      <c r="A10" s="39" t="s">
        <v>245</v>
      </c>
      <c r="B10" s="123"/>
      <c r="C10" s="127">
        <f t="shared" si="0"/>
        <v>0</v>
      </c>
    </row>
    <row r="11" spans="1:3" ht="15" customHeight="1">
      <c r="A11" s="187" t="s">
        <v>263</v>
      </c>
      <c r="B11" s="188"/>
      <c r="C11" s="189">
        <f t="shared" si="0"/>
        <v>0</v>
      </c>
    </row>
    <row r="12" spans="1:3" ht="15" customHeight="1">
      <c r="A12" s="39" t="s">
        <v>246</v>
      </c>
      <c r="B12" s="123"/>
      <c r="C12" s="127">
        <f t="shared" si="0"/>
        <v>0</v>
      </c>
    </row>
    <row r="13" spans="1:3" ht="33" customHeight="1">
      <c r="A13" s="39" t="s">
        <v>247</v>
      </c>
      <c r="B13" s="123"/>
      <c r="C13" s="127">
        <f t="shared" si="0"/>
        <v>0</v>
      </c>
    </row>
    <row r="14" spans="1:3" ht="15" customHeight="1">
      <c r="A14" s="39" t="s">
        <v>248</v>
      </c>
      <c r="B14" s="123"/>
      <c r="C14" s="127">
        <f t="shared" si="0"/>
        <v>0</v>
      </c>
    </row>
    <row r="15" spans="1:3" ht="15" customHeight="1">
      <c r="A15" s="39" t="s">
        <v>249</v>
      </c>
      <c r="B15" s="123">
        <v>2</v>
      </c>
      <c r="C15" s="127">
        <f t="shared" si="0"/>
        <v>2</v>
      </c>
    </row>
    <row r="16" spans="1:3" ht="15" customHeight="1">
      <c r="A16" s="39" t="s">
        <v>250</v>
      </c>
      <c r="B16" s="123">
        <v>4</v>
      </c>
      <c r="C16" s="127">
        <f t="shared" si="0"/>
        <v>4</v>
      </c>
    </row>
    <row r="17" spans="1:3" ht="15" customHeight="1">
      <c r="A17" s="39" t="s">
        <v>251</v>
      </c>
      <c r="B17" s="123">
        <v>1</v>
      </c>
      <c r="C17" s="127">
        <f t="shared" si="0"/>
        <v>1</v>
      </c>
    </row>
    <row r="18" spans="1:3" ht="15" customHeight="1">
      <c r="A18" s="39" t="s">
        <v>252</v>
      </c>
      <c r="B18" s="123"/>
      <c r="C18" s="127">
        <f t="shared" si="0"/>
        <v>0</v>
      </c>
    </row>
    <row r="19" spans="1:3" ht="15" customHeight="1">
      <c r="A19" s="187" t="s">
        <v>264</v>
      </c>
      <c r="B19" s="188">
        <f>SUM(B15:B18)</f>
        <v>7</v>
      </c>
      <c r="C19" s="189">
        <f t="shared" si="0"/>
        <v>7</v>
      </c>
    </row>
    <row r="20" spans="1:3" ht="30" customHeight="1">
      <c r="A20" s="39" t="s">
        <v>253</v>
      </c>
      <c r="B20" s="123">
        <v>11</v>
      </c>
      <c r="C20" s="127">
        <f t="shared" si="0"/>
        <v>11</v>
      </c>
    </row>
    <row r="21" spans="1:3" ht="15" customHeight="1">
      <c r="A21" s="39" t="s">
        <v>254</v>
      </c>
      <c r="B21" s="123"/>
      <c r="C21" s="127">
        <f t="shared" si="0"/>
        <v>0</v>
      </c>
    </row>
    <row r="22" spans="1:3" ht="15" customHeight="1">
      <c r="A22" s="39" t="s">
        <v>255</v>
      </c>
      <c r="B22" s="123"/>
      <c r="C22" s="127">
        <f t="shared" si="0"/>
        <v>0</v>
      </c>
    </row>
    <row r="23" spans="1:3" ht="15" customHeight="1">
      <c r="A23" s="187" t="s">
        <v>265</v>
      </c>
      <c r="B23" s="188">
        <f>SUM(B20:B22)</f>
        <v>11</v>
      </c>
      <c r="C23" s="189">
        <f t="shared" si="0"/>
        <v>11</v>
      </c>
    </row>
    <row r="24" spans="1:3" ht="15" customHeight="1">
      <c r="A24" s="39" t="s">
        <v>256</v>
      </c>
      <c r="B24" s="123">
        <v>1</v>
      </c>
      <c r="C24" s="127">
        <f t="shared" si="0"/>
        <v>1</v>
      </c>
    </row>
    <row r="25" spans="1:3" ht="15" customHeight="1">
      <c r="A25" s="39" t="s">
        <v>257</v>
      </c>
      <c r="B25" s="123">
        <v>3</v>
      </c>
      <c r="C25" s="127">
        <f t="shared" si="0"/>
        <v>3</v>
      </c>
    </row>
    <row r="26" spans="1:3" ht="29.25" customHeight="1">
      <c r="A26" s="39" t="s">
        <v>258</v>
      </c>
      <c r="B26" s="123">
        <v>1</v>
      </c>
      <c r="C26" s="127">
        <f t="shared" si="0"/>
        <v>1</v>
      </c>
    </row>
    <row r="27" spans="1:3" ht="15" customHeight="1">
      <c r="A27" s="187" t="s">
        <v>266</v>
      </c>
      <c r="B27" s="188">
        <f>SUM(B24:B26)</f>
        <v>5</v>
      </c>
      <c r="C27" s="189">
        <f t="shared" si="0"/>
        <v>5</v>
      </c>
    </row>
    <row r="28" spans="1:3" ht="37.5" customHeight="1">
      <c r="A28" s="190" t="s">
        <v>267</v>
      </c>
      <c r="B28" s="191">
        <f>SUM(B19+B23)</f>
        <v>18</v>
      </c>
      <c r="C28" s="192">
        <f t="shared" si="0"/>
        <v>18</v>
      </c>
    </row>
    <row r="29" spans="1:3" ht="30" customHeight="1">
      <c r="A29" s="39" t="s">
        <v>259</v>
      </c>
      <c r="B29" s="123"/>
      <c r="C29" s="127">
        <f t="shared" si="0"/>
        <v>0</v>
      </c>
    </row>
    <row r="30" spans="1:3" ht="32.25" customHeight="1">
      <c r="A30" s="39" t="s">
        <v>260</v>
      </c>
      <c r="B30" s="123"/>
      <c r="C30" s="127">
        <f t="shared" si="0"/>
        <v>0</v>
      </c>
    </row>
    <row r="31" spans="1:3" ht="33.75" customHeight="1">
      <c r="A31" s="39" t="s">
        <v>261</v>
      </c>
      <c r="B31" s="123"/>
      <c r="C31" s="127">
        <f t="shared" si="0"/>
        <v>0</v>
      </c>
    </row>
    <row r="32" spans="1:3" ht="18.75" customHeight="1">
      <c r="A32" s="39" t="s">
        <v>262</v>
      </c>
      <c r="B32" s="123"/>
      <c r="C32" s="127">
        <f t="shared" si="0"/>
        <v>0</v>
      </c>
    </row>
    <row r="33" spans="1:3" ht="33" customHeight="1">
      <c r="A33" s="38" t="s">
        <v>372</v>
      </c>
      <c r="B33" s="123">
        <f>SUM(B29:B32)</f>
        <v>0</v>
      </c>
      <c r="C33" s="127">
        <f t="shared" si="0"/>
        <v>0</v>
      </c>
    </row>
    <row r="34" spans="1:2" ht="13.5">
      <c r="A34" s="263"/>
      <c r="B34" s="264"/>
    </row>
    <row r="35" spans="1:2" ht="13.5">
      <c r="A35" s="265"/>
      <c r="B35" s="264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23"/>
  <sheetViews>
    <sheetView view="pageBreakPreview" zoomScale="115" zoomScaleSheetLayoutView="115" zoomScalePageLayoutView="0" workbookViewId="0" topLeftCell="A1">
      <selection activeCell="A3" sqref="A3:B3"/>
    </sheetView>
  </sheetViews>
  <sheetFormatPr defaultColWidth="9.140625" defaultRowHeight="15"/>
  <cols>
    <col min="1" max="1" width="83.28125" style="83" customWidth="1"/>
    <col min="2" max="2" width="22.57421875" style="85" customWidth="1"/>
    <col min="3" max="16384" width="8.8515625" style="83" customWidth="1"/>
  </cols>
  <sheetData>
    <row r="1" spans="1:4" ht="13.5">
      <c r="A1" s="262" t="s">
        <v>756</v>
      </c>
      <c r="B1" s="262"/>
      <c r="C1" s="97"/>
      <c r="D1" s="97"/>
    </row>
    <row r="2" spans="1:2" ht="27" customHeight="1">
      <c r="A2" s="258" t="s">
        <v>743</v>
      </c>
      <c r="B2" s="259"/>
    </row>
    <row r="3" spans="1:7" ht="71.25" customHeight="1">
      <c r="A3" s="261" t="s">
        <v>644</v>
      </c>
      <c r="B3" s="261"/>
      <c r="C3" s="42"/>
      <c r="D3" s="42"/>
      <c r="E3" s="42"/>
      <c r="F3" s="42"/>
      <c r="G3" s="42"/>
    </row>
    <row r="4" spans="1:7" ht="24" customHeight="1">
      <c r="A4" s="40"/>
      <c r="B4" s="240"/>
      <c r="C4" s="42"/>
      <c r="D4" s="42"/>
      <c r="E4" s="42"/>
      <c r="F4" s="42"/>
      <c r="G4" s="42"/>
    </row>
    <row r="5" ht="22.5" customHeight="1">
      <c r="A5" s="58" t="s">
        <v>333</v>
      </c>
    </row>
    <row r="6" spans="1:2" ht="18">
      <c r="A6" s="31" t="s">
        <v>749</v>
      </c>
      <c r="B6" s="117" t="s">
        <v>660</v>
      </c>
    </row>
    <row r="7" spans="1:2" ht="13.5">
      <c r="A7" s="56" t="s">
        <v>378</v>
      </c>
      <c r="B7" s="87"/>
    </row>
    <row r="8" spans="1:2" ht="13.5">
      <c r="A8" s="128" t="s">
        <v>379</v>
      </c>
      <c r="B8" s="87"/>
    </row>
    <row r="9" spans="1:2" ht="13.5">
      <c r="A9" s="56" t="s">
        <v>380</v>
      </c>
      <c r="B9" s="87"/>
    </row>
    <row r="10" spans="1:2" ht="13.5">
      <c r="A10" s="56" t="s">
        <v>381</v>
      </c>
      <c r="B10" s="87"/>
    </row>
    <row r="11" spans="1:2" ht="13.5">
      <c r="A11" s="56" t="s">
        <v>382</v>
      </c>
      <c r="B11" s="87"/>
    </row>
    <row r="12" spans="1:2" ht="13.5">
      <c r="A12" s="56" t="s">
        <v>383</v>
      </c>
      <c r="B12" s="87"/>
    </row>
    <row r="13" spans="1:2" ht="13.5">
      <c r="A13" s="56" t="s">
        <v>384</v>
      </c>
      <c r="B13" s="87"/>
    </row>
    <row r="14" spans="1:2" ht="13.5">
      <c r="A14" s="56" t="s">
        <v>385</v>
      </c>
      <c r="B14" s="87"/>
    </row>
    <row r="15" spans="1:2" ht="13.5">
      <c r="A15" s="129" t="s">
        <v>342</v>
      </c>
      <c r="B15" s="241">
        <f>SUM(B7:B14)</f>
        <v>0</v>
      </c>
    </row>
    <row r="16" spans="1:2" ht="27">
      <c r="A16" s="43" t="s">
        <v>335</v>
      </c>
      <c r="B16" s="87"/>
    </row>
    <row r="17" spans="1:2" ht="27">
      <c r="A17" s="43" t="s">
        <v>336</v>
      </c>
      <c r="B17" s="87"/>
    </row>
    <row r="18" spans="1:2" ht="13.5">
      <c r="A18" s="44" t="s">
        <v>337</v>
      </c>
      <c r="B18" s="87"/>
    </row>
    <row r="19" spans="1:2" ht="13.5">
      <c r="A19" s="44" t="s">
        <v>338</v>
      </c>
      <c r="B19" s="87"/>
    </row>
    <row r="20" spans="1:2" ht="13.5">
      <c r="A20" s="56" t="s">
        <v>340</v>
      </c>
      <c r="B20" s="87"/>
    </row>
    <row r="21" spans="1:2" ht="13.5">
      <c r="A21" s="34" t="s">
        <v>339</v>
      </c>
      <c r="B21" s="87"/>
    </row>
    <row r="22" spans="1:2" ht="15">
      <c r="A22" s="130" t="s">
        <v>341</v>
      </c>
      <c r="B22" s="242"/>
    </row>
    <row r="23" spans="1:2" ht="15">
      <c r="A23" s="129" t="s">
        <v>239</v>
      </c>
      <c r="B23" s="243">
        <f>SUM(B17:B22)</f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J35"/>
  <sheetViews>
    <sheetView view="pageBreakPreview" zoomScale="90" zoomScaleSheetLayoutView="90" zoomScalePageLayoutView="0" workbookViewId="0" topLeftCell="A1">
      <selection activeCell="A3" sqref="A3:J3"/>
    </sheetView>
  </sheetViews>
  <sheetFormatPr defaultColWidth="9.140625" defaultRowHeight="15"/>
  <cols>
    <col min="1" max="1" width="64.28125" style="83" customWidth="1"/>
    <col min="2" max="2" width="8.8515625" style="83" customWidth="1"/>
    <col min="3" max="3" width="18.140625" style="85" customWidth="1"/>
    <col min="4" max="4" width="21.57421875" style="85" customWidth="1"/>
    <col min="5" max="5" width="21.8515625" style="83" customWidth="1"/>
    <col min="6" max="7" width="19.57421875" style="83" customWidth="1"/>
    <col min="8" max="8" width="16.421875" style="83" customWidth="1"/>
    <col min="9" max="9" width="16.28125" style="83" customWidth="1"/>
    <col min="10" max="10" width="30.140625" style="83" customWidth="1"/>
    <col min="11" max="16384" width="8.8515625" style="83" customWidth="1"/>
  </cols>
  <sheetData>
    <row r="1" spans="1:10" ht="13.5">
      <c r="A1" s="262" t="s">
        <v>757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30" customHeight="1">
      <c r="A2" s="258" t="s">
        <v>743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46.5" customHeight="1">
      <c r="A3" s="261" t="s">
        <v>645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6.5" customHeight="1">
      <c r="A4" s="40"/>
      <c r="B4" s="131"/>
      <c r="C4" s="136"/>
      <c r="D4" s="136"/>
      <c r="E4" s="131"/>
      <c r="F4" s="131"/>
      <c r="G4" s="131"/>
      <c r="H4" s="131"/>
      <c r="I4" s="131"/>
      <c r="J4" s="131"/>
    </row>
    <row r="5" ht="13.5">
      <c r="A5" s="58" t="s">
        <v>333</v>
      </c>
    </row>
    <row r="6" spans="1:10" s="119" customFormat="1" ht="61.5" customHeight="1">
      <c r="A6" s="1" t="s">
        <v>396</v>
      </c>
      <c r="B6" s="2" t="s">
        <v>397</v>
      </c>
      <c r="C6" s="99" t="s">
        <v>324</v>
      </c>
      <c r="D6" s="99" t="s">
        <v>327</v>
      </c>
      <c r="E6" s="66" t="s">
        <v>328</v>
      </c>
      <c r="F6" s="66" t="s">
        <v>329</v>
      </c>
      <c r="G6" s="66" t="s">
        <v>331</v>
      </c>
      <c r="H6" s="66" t="s">
        <v>325</v>
      </c>
      <c r="I6" s="66" t="s">
        <v>326</v>
      </c>
      <c r="J6" s="66" t="s">
        <v>330</v>
      </c>
    </row>
    <row r="7" spans="1:10" ht="13.5">
      <c r="A7" s="11" t="s">
        <v>498</v>
      </c>
      <c r="B7" s="5" t="s">
        <v>499</v>
      </c>
      <c r="C7" s="87">
        <v>500000</v>
      </c>
      <c r="D7" s="87">
        <v>500000</v>
      </c>
      <c r="E7" s="56"/>
      <c r="F7" s="56"/>
      <c r="G7" s="56"/>
      <c r="H7" s="56"/>
      <c r="I7" s="56"/>
      <c r="J7" s="56"/>
    </row>
    <row r="8" spans="1:10" ht="13.5">
      <c r="A8" s="11" t="s">
        <v>106</v>
      </c>
      <c r="B8" s="5" t="s">
        <v>500</v>
      </c>
      <c r="C8" s="87"/>
      <c r="D8" s="87"/>
      <c r="E8" s="56"/>
      <c r="F8" s="56"/>
      <c r="G8" s="56"/>
      <c r="H8" s="56"/>
      <c r="I8" s="56"/>
      <c r="J8" s="56"/>
    </row>
    <row r="9" spans="1:10" ht="13.5">
      <c r="A9" s="4" t="s">
        <v>501</v>
      </c>
      <c r="B9" s="5" t="s">
        <v>502</v>
      </c>
      <c r="C9" s="87"/>
      <c r="D9" s="87"/>
      <c r="E9" s="56"/>
      <c r="F9" s="56"/>
      <c r="G9" s="56"/>
      <c r="H9" s="56"/>
      <c r="I9" s="56"/>
      <c r="J9" s="56"/>
    </row>
    <row r="10" spans="1:10" ht="13.5">
      <c r="A10" s="11" t="s">
        <v>503</v>
      </c>
      <c r="B10" s="5" t="s">
        <v>504</v>
      </c>
      <c r="C10" s="87">
        <v>1260000</v>
      </c>
      <c r="D10" s="87">
        <v>780000</v>
      </c>
      <c r="E10" s="56"/>
      <c r="F10" s="56"/>
      <c r="G10" s="56"/>
      <c r="H10" s="56"/>
      <c r="I10" s="56"/>
      <c r="J10" s="56"/>
    </row>
    <row r="11" spans="1:10" ht="13.5">
      <c r="A11" s="11" t="s">
        <v>505</v>
      </c>
      <c r="B11" s="5" t="s">
        <v>506</v>
      </c>
      <c r="C11" s="87"/>
      <c r="D11" s="87"/>
      <c r="E11" s="56"/>
      <c r="F11" s="56"/>
      <c r="G11" s="56"/>
      <c r="H11" s="56"/>
      <c r="I11" s="56"/>
      <c r="J11" s="56"/>
    </row>
    <row r="12" spans="1:10" ht="13.5">
      <c r="A12" s="4" t="s">
        <v>507</v>
      </c>
      <c r="B12" s="5" t="s">
        <v>508</v>
      </c>
      <c r="C12" s="87"/>
      <c r="D12" s="87"/>
      <c r="E12" s="56"/>
      <c r="F12" s="56"/>
      <c r="G12" s="56"/>
      <c r="H12" s="56"/>
      <c r="I12" s="56"/>
      <c r="J12" s="56"/>
    </row>
    <row r="13" spans="1:10" ht="13.5">
      <c r="A13" s="4" t="s">
        <v>509</v>
      </c>
      <c r="B13" s="5" t="s">
        <v>510</v>
      </c>
      <c r="C13" s="87">
        <v>475600</v>
      </c>
      <c r="D13" s="87">
        <v>345600</v>
      </c>
      <c r="E13" s="56"/>
      <c r="F13" s="56"/>
      <c r="G13" s="56"/>
      <c r="H13" s="56"/>
      <c r="I13" s="56"/>
      <c r="J13" s="56"/>
    </row>
    <row r="14" spans="1:10" ht="18" customHeight="1">
      <c r="A14" s="120" t="s">
        <v>107</v>
      </c>
      <c r="B14" s="121" t="s">
        <v>511</v>
      </c>
      <c r="C14" s="251">
        <f>SUM(C7:C13)</f>
        <v>2235600</v>
      </c>
      <c r="D14" s="251">
        <f>SUM(D7:D13)</f>
        <v>1625600</v>
      </c>
      <c r="E14" s="89">
        <f aca="true" t="shared" si="0" ref="E14:J14">SUM(E7:E13)</f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0</v>
      </c>
      <c r="J14" s="89">
        <f t="shared" si="0"/>
        <v>0</v>
      </c>
    </row>
    <row r="15" spans="1:10" ht="13.5">
      <c r="A15" s="11" t="s">
        <v>512</v>
      </c>
      <c r="B15" s="5" t="s">
        <v>513</v>
      </c>
      <c r="C15" s="87">
        <v>13301100</v>
      </c>
      <c r="D15" s="87"/>
      <c r="E15" s="56"/>
      <c r="F15" s="56"/>
      <c r="G15" s="56"/>
      <c r="H15" s="56"/>
      <c r="I15" s="56"/>
      <c r="J15" s="56"/>
    </row>
    <row r="16" spans="1:10" ht="13.5">
      <c r="A16" s="11" t="s">
        <v>514</v>
      </c>
      <c r="B16" s="5" t="s">
        <v>515</v>
      </c>
      <c r="C16" s="87"/>
      <c r="D16" s="87"/>
      <c r="E16" s="56"/>
      <c r="F16" s="56"/>
      <c r="G16" s="56"/>
      <c r="H16" s="56"/>
      <c r="I16" s="56"/>
      <c r="J16" s="56"/>
    </row>
    <row r="17" spans="1:10" ht="13.5">
      <c r="A17" s="11" t="s">
        <v>516</v>
      </c>
      <c r="B17" s="5" t="s">
        <v>517</v>
      </c>
      <c r="C17" s="87"/>
      <c r="D17" s="87"/>
      <c r="E17" s="56"/>
      <c r="F17" s="56"/>
      <c r="G17" s="56"/>
      <c r="H17" s="56"/>
      <c r="I17" s="56"/>
      <c r="J17" s="56"/>
    </row>
    <row r="18" spans="1:10" ht="13.5">
      <c r="A18" s="11" t="s">
        <v>518</v>
      </c>
      <c r="B18" s="5" t="s">
        <v>519</v>
      </c>
      <c r="C18" s="87">
        <v>3591300</v>
      </c>
      <c r="D18" s="87"/>
      <c r="E18" s="56"/>
      <c r="F18" s="56"/>
      <c r="G18" s="56"/>
      <c r="H18" s="56"/>
      <c r="I18" s="56"/>
      <c r="J18" s="56"/>
    </row>
    <row r="19" spans="1:10" ht="15">
      <c r="A19" s="120" t="s">
        <v>108</v>
      </c>
      <c r="B19" s="121" t="s">
        <v>520</v>
      </c>
      <c r="C19" s="251">
        <f>SUM(C15:C18)</f>
        <v>16892400</v>
      </c>
      <c r="D19" s="251">
        <f>SUM(D15:D18)</f>
        <v>0</v>
      </c>
      <c r="E19" s="89">
        <f aca="true" t="shared" si="1" ref="E19:J19">SUM(E15:E18)</f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</row>
    <row r="20" spans="1:10" ht="31.5" customHeight="1">
      <c r="A20" s="267" t="s">
        <v>374</v>
      </c>
      <c r="B20" s="268"/>
      <c r="C20" s="268"/>
      <c r="D20" s="268"/>
      <c r="E20" s="268"/>
      <c r="F20" s="268"/>
      <c r="G20" s="268"/>
      <c r="H20" s="268"/>
      <c r="I20" s="268"/>
      <c r="J20" s="269"/>
    </row>
    <row r="21" spans="1:10" ht="13.5">
      <c r="A21" s="54" t="s">
        <v>375</v>
      </c>
      <c r="B21" s="112"/>
      <c r="C21" s="88"/>
      <c r="D21" s="88"/>
      <c r="E21" s="112"/>
      <c r="F21" s="112"/>
      <c r="G21" s="112"/>
      <c r="H21" s="112"/>
      <c r="I21" s="112"/>
      <c r="J21" s="112"/>
    </row>
    <row r="22" spans="1:10" ht="13.5" hidden="1">
      <c r="A22" s="54" t="s">
        <v>375</v>
      </c>
      <c r="B22" s="112"/>
      <c r="C22" s="88"/>
      <c r="D22" s="88"/>
      <c r="E22" s="112"/>
      <c r="F22" s="112"/>
      <c r="G22" s="112"/>
      <c r="H22" s="112"/>
      <c r="I22" s="112"/>
      <c r="J22" s="112"/>
    </row>
    <row r="23" spans="1:10" ht="13.5" hidden="1">
      <c r="A23" s="54" t="s">
        <v>375</v>
      </c>
      <c r="B23" s="112"/>
      <c r="C23" s="88"/>
      <c r="D23" s="88"/>
      <c r="E23" s="112"/>
      <c r="F23" s="112"/>
      <c r="G23" s="112"/>
      <c r="H23" s="112"/>
      <c r="I23" s="112"/>
      <c r="J23" s="112"/>
    </row>
    <row r="24" spans="1:10" ht="13.5" hidden="1">
      <c r="A24" s="91"/>
      <c r="B24" s="91"/>
      <c r="C24" s="96"/>
      <c r="D24" s="96"/>
      <c r="E24" s="91"/>
      <c r="F24" s="91"/>
      <c r="G24" s="91"/>
      <c r="H24" s="91"/>
      <c r="I24" s="91"/>
      <c r="J24" s="91"/>
    </row>
    <row r="25" spans="1:10" ht="13.5">
      <c r="A25" s="91"/>
      <c r="B25" s="91"/>
      <c r="C25" s="96"/>
      <c r="D25" s="96"/>
      <c r="E25" s="91"/>
      <c r="F25" s="91"/>
      <c r="G25" s="91"/>
      <c r="H25" s="91"/>
      <c r="I25" s="91"/>
      <c r="J25" s="91"/>
    </row>
    <row r="26" ht="13.5">
      <c r="A26" s="132" t="s">
        <v>373</v>
      </c>
    </row>
    <row r="27" ht="13.5">
      <c r="A27" s="133"/>
    </row>
    <row r="28" ht="27">
      <c r="A28" s="134" t="s">
        <v>661</v>
      </c>
    </row>
    <row r="29" ht="66">
      <c r="A29" s="134" t="s">
        <v>662</v>
      </c>
    </row>
    <row r="30" ht="39.75">
      <c r="A30" s="134" t="s">
        <v>663</v>
      </c>
    </row>
    <row r="31" ht="39.75">
      <c r="A31" s="134" t="s">
        <v>664</v>
      </c>
    </row>
    <row r="32" ht="53.25">
      <c r="A32" s="134" t="s">
        <v>665</v>
      </c>
    </row>
    <row r="33" ht="39.75">
      <c r="A33" s="134" t="s">
        <v>666</v>
      </c>
    </row>
    <row r="34" ht="39.75">
      <c r="A34" s="134" t="s">
        <v>667</v>
      </c>
    </row>
    <row r="35" ht="78.75">
      <c r="A35" s="135" t="s">
        <v>376</v>
      </c>
    </row>
  </sheetData>
  <sheetProtection/>
  <mergeCells count="4">
    <mergeCell ref="A3:J3"/>
    <mergeCell ref="A2:J2"/>
    <mergeCell ref="A1:J1"/>
    <mergeCell ref="A20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39"/>
  <sheetViews>
    <sheetView view="pageBreakPreview" zoomScale="90" zoomScaleSheetLayoutView="90" zoomScalePageLayoutView="0" workbookViewId="0" topLeftCell="A1">
      <selection activeCell="A3" sqref="A3:H3"/>
    </sheetView>
  </sheetViews>
  <sheetFormatPr defaultColWidth="9.140625" defaultRowHeight="15"/>
  <cols>
    <col min="1" max="1" width="64.140625" style="58" customWidth="1"/>
    <col min="2" max="2" width="9.57421875" style="58" customWidth="1"/>
    <col min="3" max="4" width="18.00390625" style="145" bestFit="1" customWidth="1"/>
    <col min="5" max="5" width="18.7109375" style="145" customWidth="1"/>
    <col min="6" max="6" width="17.7109375" style="145" customWidth="1"/>
    <col min="7" max="7" width="15.28125" style="58" customWidth="1"/>
    <col min="8" max="8" width="17.00390625" style="58" customWidth="1"/>
    <col min="9" max="9" width="16.28125" style="58" customWidth="1"/>
    <col min="10" max="16384" width="9.140625" style="58" customWidth="1"/>
  </cols>
  <sheetData>
    <row r="1" spans="1:8" ht="13.5">
      <c r="A1" s="270" t="s">
        <v>758</v>
      </c>
      <c r="B1" s="270"/>
      <c r="C1" s="270"/>
      <c r="D1" s="270"/>
      <c r="E1" s="270"/>
      <c r="F1" s="270"/>
      <c r="G1" s="270"/>
      <c r="H1" s="270"/>
    </row>
    <row r="2" spans="1:8" ht="25.5" customHeight="1">
      <c r="A2" s="258" t="s">
        <v>743</v>
      </c>
      <c r="B2" s="271"/>
      <c r="C2" s="271"/>
      <c r="D2" s="271"/>
      <c r="E2" s="271"/>
      <c r="F2" s="271"/>
      <c r="G2" s="271"/>
      <c r="H2" s="271"/>
    </row>
    <row r="3" spans="1:8" ht="82.5" customHeight="1">
      <c r="A3" s="261" t="s">
        <v>655</v>
      </c>
      <c r="B3" s="261"/>
      <c r="C3" s="261"/>
      <c r="D3" s="261"/>
      <c r="E3" s="261"/>
      <c r="F3" s="261"/>
      <c r="G3" s="261"/>
      <c r="H3" s="261"/>
    </row>
    <row r="4" spans="1:8" ht="20.25" customHeight="1">
      <c r="A4" s="60"/>
      <c r="B4" s="61"/>
      <c r="C4" s="144"/>
      <c r="D4" s="144"/>
      <c r="E4" s="144"/>
      <c r="F4" s="144"/>
      <c r="G4" s="61"/>
      <c r="H4" s="61"/>
    </row>
    <row r="5" ht="13.5">
      <c r="A5" s="58" t="s">
        <v>333</v>
      </c>
    </row>
    <row r="6" spans="1:9" s="55" customFormat="1" ht="102" customHeight="1">
      <c r="A6" s="2" t="s">
        <v>396</v>
      </c>
      <c r="B6" s="2" t="s">
        <v>397</v>
      </c>
      <c r="C6" s="99" t="s">
        <v>325</v>
      </c>
      <c r="D6" s="99" t="s">
        <v>326</v>
      </c>
      <c r="E6" s="99" t="s">
        <v>651</v>
      </c>
      <c r="F6" s="143"/>
      <c r="G6" s="63"/>
      <c r="H6" s="63"/>
      <c r="I6" s="63"/>
    </row>
    <row r="7" spans="1:9" ht="13.5">
      <c r="A7" s="17" t="s">
        <v>188</v>
      </c>
      <c r="B7" s="4" t="s">
        <v>26</v>
      </c>
      <c r="C7" s="146"/>
      <c r="D7" s="146"/>
      <c r="E7" s="147"/>
      <c r="F7" s="148"/>
      <c r="G7" s="64"/>
      <c r="H7" s="64"/>
      <c r="I7" s="64"/>
    </row>
    <row r="8" spans="1:9" s="139" customFormat="1" ht="13.5">
      <c r="A8" s="137" t="s">
        <v>534</v>
      </c>
      <c r="B8" s="137" t="s">
        <v>26</v>
      </c>
      <c r="C8" s="149"/>
      <c r="D8" s="149"/>
      <c r="E8" s="149"/>
      <c r="F8" s="150"/>
      <c r="G8" s="138"/>
      <c r="H8" s="138"/>
      <c r="I8" s="138"/>
    </row>
    <row r="9" spans="1:9" ht="13.5" customHeight="1">
      <c r="A9" s="10" t="s">
        <v>27</v>
      </c>
      <c r="B9" s="4" t="s">
        <v>28</v>
      </c>
      <c r="C9" s="146"/>
      <c r="D9" s="146"/>
      <c r="E9" s="146"/>
      <c r="F9" s="148"/>
      <c r="G9" s="64"/>
      <c r="H9" s="64"/>
      <c r="I9" s="64"/>
    </row>
    <row r="10" spans="1:9" ht="13.5">
      <c r="A10" s="17" t="s">
        <v>236</v>
      </c>
      <c r="B10" s="4" t="s">
        <v>29</v>
      </c>
      <c r="C10" s="146"/>
      <c r="D10" s="146"/>
      <c r="E10" s="146"/>
      <c r="F10" s="148"/>
      <c r="G10" s="64"/>
      <c r="H10" s="64"/>
      <c r="I10" s="64"/>
    </row>
    <row r="11" spans="1:9" s="139" customFormat="1" ht="13.5">
      <c r="A11" s="137" t="s">
        <v>534</v>
      </c>
      <c r="B11" s="137" t="s">
        <v>29</v>
      </c>
      <c r="C11" s="149"/>
      <c r="D11" s="149"/>
      <c r="E11" s="149"/>
      <c r="F11" s="150"/>
      <c r="G11" s="138"/>
      <c r="H11" s="138"/>
      <c r="I11" s="138"/>
    </row>
    <row r="12" spans="1:9" ht="13.5">
      <c r="A12" s="9" t="s">
        <v>207</v>
      </c>
      <c r="B12" s="6" t="s">
        <v>30</v>
      </c>
      <c r="C12" s="146">
        <v>0</v>
      </c>
      <c r="D12" s="146">
        <v>0</v>
      </c>
      <c r="E12" s="146">
        <v>0</v>
      </c>
      <c r="F12" s="148"/>
      <c r="G12" s="64"/>
      <c r="H12" s="64"/>
      <c r="I12" s="64"/>
    </row>
    <row r="13" spans="1:9" ht="13.5">
      <c r="A13" s="10" t="s">
        <v>237</v>
      </c>
      <c r="B13" s="4" t="s">
        <v>31</v>
      </c>
      <c r="C13" s="146"/>
      <c r="D13" s="146"/>
      <c r="E13" s="146"/>
      <c r="F13" s="148"/>
      <c r="G13" s="64"/>
      <c r="H13" s="64"/>
      <c r="I13" s="64"/>
    </row>
    <row r="14" spans="1:9" s="139" customFormat="1" ht="13.5">
      <c r="A14" s="137" t="s">
        <v>542</v>
      </c>
      <c r="B14" s="137" t="s">
        <v>31</v>
      </c>
      <c r="C14" s="149"/>
      <c r="D14" s="149"/>
      <c r="E14" s="149"/>
      <c r="F14" s="150"/>
      <c r="G14" s="138"/>
      <c r="H14" s="138"/>
      <c r="I14" s="138"/>
    </row>
    <row r="15" spans="1:9" ht="13.5">
      <c r="A15" s="17" t="s">
        <v>32</v>
      </c>
      <c r="B15" s="4" t="s">
        <v>33</v>
      </c>
      <c r="C15" s="146"/>
      <c r="D15" s="146"/>
      <c r="E15" s="146"/>
      <c r="F15" s="148"/>
      <c r="G15" s="64"/>
      <c r="H15" s="64"/>
      <c r="I15" s="64"/>
    </row>
    <row r="16" spans="1:9" ht="13.5">
      <c r="A16" s="11" t="s">
        <v>238</v>
      </c>
      <c r="B16" s="4" t="s">
        <v>34</v>
      </c>
      <c r="C16" s="146"/>
      <c r="D16" s="146"/>
      <c r="E16" s="146"/>
      <c r="F16" s="148"/>
      <c r="G16" s="64"/>
      <c r="H16" s="64"/>
      <c r="I16" s="64"/>
    </row>
    <row r="17" spans="1:9" s="139" customFormat="1" ht="13.5">
      <c r="A17" s="137" t="s">
        <v>543</v>
      </c>
      <c r="B17" s="137" t="s">
        <v>34</v>
      </c>
      <c r="C17" s="149"/>
      <c r="D17" s="149"/>
      <c r="E17" s="149"/>
      <c r="F17" s="150"/>
      <c r="G17" s="138"/>
      <c r="H17" s="138"/>
      <c r="I17" s="138"/>
    </row>
    <row r="18" spans="1:9" ht="13.5">
      <c r="A18" s="17" t="s">
        <v>35</v>
      </c>
      <c r="B18" s="4" t="s">
        <v>36</v>
      </c>
      <c r="C18" s="146"/>
      <c r="D18" s="146"/>
      <c r="E18" s="146"/>
      <c r="F18" s="148"/>
      <c r="G18" s="64"/>
      <c r="H18" s="64"/>
      <c r="I18" s="64"/>
    </row>
    <row r="19" spans="1:9" ht="13.5">
      <c r="A19" s="18" t="s">
        <v>208</v>
      </c>
      <c r="B19" s="6" t="s">
        <v>37</v>
      </c>
      <c r="C19" s="146">
        <v>0</v>
      </c>
      <c r="D19" s="146">
        <v>0</v>
      </c>
      <c r="E19" s="146">
        <v>0</v>
      </c>
      <c r="F19" s="148"/>
      <c r="G19" s="64"/>
      <c r="H19" s="64"/>
      <c r="I19" s="64"/>
    </row>
    <row r="20" spans="1:9" ht="13.5">
      <c r="A20" s="10" t="s">
        <v>52</v>
      </c>
      <c r="B20" s="4" t="s">
        <v>53</v>
      </c>
      <c r="C20" s="146"/>
      <c r="D20" s="146"/>
      <c r="E20" s="146"/>
      <c r="F20" s="148"/>
      <c r="G20" s="64"/>
      <c r="H20" s="64"/>
      <c r="I20" s="64"/>
    </row>
    <row r="21" spans="1:9" ht="13.5">
      <c r="A21" s="11" t="s">
        <v>54</v>
      </c>
      <c r="B21" s="4" t="s">
        <v>55</v>
      </c>
      <c r="C21" s="146"/>
      <c r="D21" s="146"/>
      <c r="E21" s="146"/>
      <c r="F21" s="148"/>
      <c r="G21" s="64"/>
      <c r="H21" s="64"/>
      <c r="I21" s="64"/>
    </row>
    <row r="22" spans="1:9" ht="13.5">
      <c r="A22" s="17" t="s">
        <v>56</v>
      </c>
      <c r="B22" s="4" t="s">
        <v>57</v>
      </c>
      <c r="C22" s="146"/>
      <c r="D22" s="146"/>
      <c r="E22" s="146"/>
      <c r="F22" s="148"/>
      <c r="G22" s="64"/>
      <c r="H22" s="64"/>
      <c r="I22" s="64"/>
    </row>
    <row r="23" spans="1:9" ht="13.5">
      <c r="A23" s="17" t="s">
        <v>193</v>
      </c>
      <c r="B23" s="4" t="s">
        <v>58</v>
      </c>
      <c r="C23" s="146"/>
      <c r="D23" s="146"/>
      <c r="E23" s="146"/>
      <c r="F23" s="148"/>
      <c r="G23" s="64"/>
      <c r="H23" s="64"/>
      <c r="I23" s="64"/>
    </row>
    <row r="24" spans="1:9" s="139" customFormat="1" ht="13.5">
      <c r="A24" s="137" t="s">
        <v>568</v>
      </c>
      <c r="B24" s="137" t="s">
        <v>58</v>
      </c>
      <c r="C24" s="149"/>
      <c r="D24" s="149"/>
      <c r="E24" s="149"/>
      <c r="F24" s="150"/>
      <c r="G24" s="138"/>
      <c r="H24" s="138"/>
      <c r="I24" s="138"/>
    </row>
    <row r="25" spans="1:9" s="139" customFormat="1" ht="13.5">
      <c r="A25" s="137" t="s">
        <v>569</v>
      </c>
      <c r="B25" s="137" t="s">
        <v>58</v>
      </c>
      <c r="C25" s="149"/>
      <c r="D25" s="149"/>
      <c r="E25" s="149"/>
      <c r="F25" s="150"/>
      <c r="G25" s="138"/>
      <c r="H25" s="138"/>
      <c r="I25" s="138"/>
    </row>
    <row r="26" spans="1:9" s="139" customFormat="1" ht="13.5">
      <c r="A26" s="140" t="s">
        <v>570</v>
      </c>
      <c r="B26" s="140" t="s">
        <v>58</v>
      </c>
      <c r="C26" s="149"/>
      <c r="D26" s="149"/>
      <c r="E26" s="149"/>
      <c r="F26" s="150"/>
      <c r="G26" s="138"/>
      <c r="H26" s="138"/>
      <c r="I26" s="138"/>
    </row>
    <row r="27" spans="1:9" ht="13.5">
      <c r="A27" s="65" t="s">
        <v>211</v>
      </c>
      <c r="B27" s="28" t="s">
        <v>59</v>
      </c>
      <c r="C27" s="146">
        <v>0</v>
      </c>
      <c r="D27" s="146">
        <v>0</v>
      </c>
      <c r="E27" s="146">
        <v>0</v>
      </c>
      <c r="F27" s="148"/>
      <c r="G27" s="64"/>
      <c r="H27" s="64"/>
      <c r="I27" s="64"/>
    </row>
    <row r="28" spans="1:2" ht="13.5">
      <c r="A28" s="51"/>
      <c r="B28" s="52"/>
    </row>
    <row r="29" spans="1:8" s="68" customFormat="1" ht="47.25" customHeight="1">
      <c r="A29" s="2" t="s">
        <v>396</v>
      </c>
      <c r="B29" s="2" t="s">
        <v>397</v>
      </c>
      <c r="C29" s="99" t="s">
        <v>658</v>
      </c>
      <c r="D29" s="99" t="s">
        <v>659</v>
      </c>
      <c r="E29" s="99" t="s">
        <v>668</v>
      </c>
      <c r="F29" s="99" t="s">
        <v>750</v>
      </c>
      <c r="G29" s="67"/>
      <c r="H29" s="67"/>
    </row>
    <row r="30" spans="1:8" ht="26.25">
      <c r="A30" s="53" t="s">
        <v>364</v>
      </c>
      <c r="B30" s="28"/>
      <c r="C30" s="146"/>
      <c r="D30" s="146"/>
      <c r="E30" s="146"/>
      <c r="F30" s="146"/>
      <c r="G30" s="64"/>
      <c r="H30" s="64"/>
    </row>
    <row r="31" spans="1:8" ht="13.5">
      <c r="A31" s="62" t="s">
        <v>652</v>
      </c>
      <c r="B31" s="28"/>
      <c r="C31" s="146">
        <v>41500000</v>
      </c>
      <c r="D31" s="146">
        <v>41500000</v>
      </c>
      <c r="E31" s="146">
        <v>41500000</v>
      </c>
      <c r="F31" s="146">
        <v>41500000</v>
      </c>
      <c r="G31" s="64"/>
      <c r="H31" s="64"/>
    </row>
    <row r="32" spans="1:8" ht="39">
      <c r="A32" s="62" t="s">
        <v>361</v>
      </c>
      <c r="B32" s="28"/>
      <c r="C32" s="146"/>
      <c r="D32" s="146">
        <v>0</v>
      </c>
      <c r="E32" s="146">
        <v>0</v>
      </c>
      <c r="F32" s="146">
        <v>0</v>
      </c>
      <c r="G32" s="64"/>
      <c r="H32" s="64"/>
    </row>
    <row r="33" spans="1:8" ht="13.5">
      <c r="A33" s="62" t="s">
        <v>362</v>
      </c>
      <c r="B33" s="28"/>
      <c r="C33" s="146">
        <v>0</v>
      </c>
      <c r="D33" s="146">
        <v>0</v>
      </c>
      <c r="E33" s="146">
        <v>0</v>
      </c>
      <c r="F33" s="146">
        <v>0</v>
      </c>
      <c r="G33" s="64"/>
      <c r="H33" s="64"/>
    </row>
    <row r="34" spans="1:8" ht="30.75" customHeight="1">
      <c r="A34" s="62" t="s">
        <v>363</v>
      </c>
      <c r="B34" s="28"/>
      <c r="C34" s="146">
        <v>0</v>
      </c>
      <c r="D34" s="146">
        <v>0</v>
      </c>
      <c r="E34" s="146">
        <v>0</v>
      </c>
      <c r="F34" s="146">
        <v>0</v>
      </c>
      <c r="G34" s="64"/>
      <c r="H34" s="64"/>
    </row>
    <row r="35" spans="1:8" ht="13.5">
      <c r="A35" s="62" t="s">
        <v>653</v>
      </c>
      <c r="B35" s="28"/>
      <c r="C35" s="146">
        <v>300000</v>
      </c>
      <c r="D35" s="146">
        <v>300000</v>
      </c>
      <c r="E35" s="146">
        <v>300000</v>
      </c>
      <c r="F35" s="146">
        <v>300000</v>
      </c>
      <c r="G35" s="64"/>
      <c r="H35" s="64"/>
    </row>
    <row r="36" spans="1:8" ht="21" customHeight="1">
      <c r="A36" s="62" t="s">
        <v>654</v>
      </c>
      <c r="B36" s="28"/>
      <c r="C36" s="146">
        <v>0</v>
      </c>
      <c r="D36" s="146">
        <v>0</v>
      </c>
      <c r="E36" s="146">
        <v>0</v>
      </c>
      <c r="F36" s="146">
        <v>0</v>
      </c>
      <c r="G36" s="64"/>
      <c r="H36" s="64"/>
    </row>
    <row r="37" spans="1:8" ht="13.5">
      <c r="A37" s="18" t="s">
        <v>354</v>
      </c>
      <c r="B37" s="28"/>
      <c r="C37" s="146">
        <f>SUM(C31:C36)</f>
        <v>41800000</v>
      </c>
      <c r="D37" s="146">
        <f>SUM(D31:D36)</f>
        <v>41800000</v>
      </c>
      <c r="E37" s="146">
        <f>SUM(E31:E36)</f>
        <v>41800000</v>
      </c>
      <c r="F37" s="146">
        <f>SUM(F31:F36)</f>
        <v>41800000</v>
      </c>
      <c r="G37" s="64"/>
      <c r="H37" s="64"/>
    </row>
    <row r="38" spans="1:2" ht="13.5">
      <c r="A38" s="51"/>
      <c r="B38" s="52"/>
    </row>
    <row r="39" spans="1:2" ht="13.5">
      <c r="A39" s="51"/>
      <c r="B39" s="52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landscape" paperSize="9" scale="5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8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22.00390625" style="83" customWidth="1"/>
    <col min="5" max="16384" width="8.8515625" style="83" customWidth="1"/>
  </cols>
  <sheetData>
    <row r="1" spans="1:4" ht="13.5">
      <c r="A1" s="262" t="s">
        <v>759</v>
      </c>
      <c r="B1" s="262"/>
      <c r="C1" s="262"/>
      <c r="D1" s="262"/>
    </row>
    <row r="2" spans="1:4" ht="24" customHeight="1">
      <c r="A2" s="258" t="s">
        <v>743</v>
      </c>
      <c r="B2" s="259"/>
      <c r="C2" s="259"/>
      <c r="D2" s="259"/>
    </row>
    <row r="3" spans="1:4" ht="23.25" customHeight="1">
      <c r="A3" s="261" t="s">
        <v>643</v>
      </c>
      <c r="B3" s="259"/>
      <c r="C3" s="259"/>
      <c r="D3" s="259"/>
    </row>
    <row r="4" ht="18">
      <c r="A4" s="33"/>
    </row>
    <row r="6" spans="1:4" ht="26.25">
      <c r="A6" s="1" t="s">
        <v>396</v>
      </c>
      <c r="B6" s="2" t="s">
        <v>397</v>
      </c>
      <c r="C6" s="54" t="s">
        <v>333</v>
      </c>
      <c r="D6" s="53" t="s">
        <v>334</v>
      </c>
    </row>
    <row r="7" spans="1:4" ht="13.5">
      <c r="A7" s="13" t="s">
        <v>322</v>
      </c>
      <c r="B7" s="7" t="s">
        <v>244</v>
      </c>
      <c r="C7" s="88"/>
      <c r="D7" s="88">
        <f>C7</f>
        <v>0</v>
      </c>
    </row>
    <row r="8" spans="1:4" ht="13.5">
      <c r="A8" s="13" t="s">
        <v>669</v>
      </c>
      <c r="B8" s="7" t="s">
        <v>244</v>
      </c>
      <c r="C8" s="88"/>
      <c r="D8" s="165">
        <f>C8</f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2021-02-09T12:02:10Z</cp:lastPrinted>
  <dcterms:created xsi:type="dcterms:W3CDTF">2014-01-03T21:48:14Z</dcterms:created>
  <dcterms:modified xsi:type="dcterms:W3CDTF">2021-02-09T12:02:13Z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