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3"/>
  </bookViews>
  <sheets>
    <sheet name="kiemelt ei" sheetId="1" r:id="rId1"/>
    <sheet name="kiadások önkorm" sheetId="2" r:id="rId2"/>
    <sheet name="bevételek önkormányzat" sheetId="3" r:id="rId3"/>
    <sheet name="tartalékok" sheetId="4" r:id="rId4"/>
  </sheets>
  <definedNames>
    <definedName name="_xlnm.Print_Area" localSheetId="2">'bevételek önkormányzat'!$A$1:$G$98</definedName>
    <definedName name="_xlnm.Print_Area" localSheetId="1">'kiadások önkorm'!$A$1:$G$125</definedName>
    <definedName name="_xlnm.Print_Area" localSheetId="0">'kiemelt ei'!$A$1:$C$28</definedName>
    <definedName name="_xlnm.Print_Area" localSheetId="3">'tartalékok'!$A$1:$D$10</definedName>
  </definedNames>
  <calcPr fullCalcOnLoad="1"/>
</workbook>
</file>

<file path=xl/sharedStrings.xml><?xml version="1.0" encoding="utf-8"?>
<sst xmlns="http://schemas.openxmlformats.org/spreadsheetml/2006/main" count="468" uniqueCount="447">
  <si>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</si>
  <si>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</si>
  <si>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</si>
  <si>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</si>
  <si>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</si>
  <si>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</si>
  <si>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</si>
  <si>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</si>
  <si>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</si>
  <si>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</si>
  <si>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</si>
  <si>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</si>
  <si>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</si>
  <si>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</si>
  <si>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</si>
  <si>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</si>
  <si>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</si>
  <si>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</si>
  <si>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</si>
  <si>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</si>
  <si>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</si>
  <si>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</si>
  <si>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</si>
  <si>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</si>
  <si>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</si>
  <si>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</si>
  <si>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</si>
  <si>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</si>
  <si>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</si>
  <si>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</si>
  <si>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</si>
  <si>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</si>
  <si>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</si>
  <si>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</si>
  <si>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</si>
  <si>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</si>
  <si>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</si>
  <si>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</si>
  <si>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</si>
  <si>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</si>
  <si>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</si>
  <si>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</si>
  <si>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</si>
  <si>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</si>
  <si>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</si>
  <si>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</si>
  <si>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</si>
  <si>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</si>
  <si>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</si>
  <si>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</si>
  <si>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</si>
  <si>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</si>
  <si>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</si>
  <si>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</si>
  <si>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</si>
  <si>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</si>
  <si>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</si>
  <si>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</si>
  <si>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</si>
  <si>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</si>
  <si>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</si>
  <si>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</si>
  <si>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</si>
  <si>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</si>
  <si>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</si>
  <si>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</si>
  <si>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</si>
  <si>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</si>
  <si>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</si>
  <si>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</si>
  <si>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</si>
  <si>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</si>
  <si>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</si>
  <si>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</si>
  <si>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</si>
  <si>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</si>
  <si>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</si>
  <si>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</si>
  <si>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</si>
  <si>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</si>
  <si>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</si>
  <si>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</si>
  <si>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</si>
  <si>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</si>
  <si>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</si>
  <si>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</si>
  <si>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</si>
  <si>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</si>
  <si>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</si>
  <si>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</si>
  <si>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</si>
  <si>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</si>
  <si>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</si>
  <si>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</si>
  <si>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</si>
  <si>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</si>
  <si>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</si>
  <si>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</si>
  <si>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</si>
  <si>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</si>
  <si>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</si>
  <si>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</si>
  <si>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</si>
  <si>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</si>
  <si>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</si>
  <si>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</si>
  <si>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</si>
  <si>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</si>
  <si>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</si>
  <si>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</si>
  <si>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</si>
  <si>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</si>
  <si>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</si>
  <si>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</si>
  <si>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</si>
  <si>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</si>
  <si>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</si>
  <si>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</si>
  <si>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</si>
  <si>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</si>
  <si>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</si>
  <si>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</si>
  <si>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</si>
  <si>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</si>
  <si>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</si>
  <si>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</si>
  <si>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</si>
  <si>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</si>
  <si>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</si>
  <si>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</si>
  <si>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</si>
  <si>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</si>
  <si>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</si>
  <si>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</si>
  <si>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</si>
  <si>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</si>
  <si>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</si>
  <si>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</si>
  <si>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</si>
  <si>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</si>
  <si>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</si>
  <si>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</si>
  <si>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</si>
  <si>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</si>
  <si>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</si>
  <si>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</si>
  <si>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</si>
  <si>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</si>
  <si>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</si>
  <si>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</si>
  <si>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</si>
  <si>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</si>
  <si>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</si>
  <si>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</si>
  <si>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</si>
  <si>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</si>
  <si>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</si>
  <si>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</si>
  <si>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</si>
  <si>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</si>
  <si>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</si>
  <si>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</si>
  <si>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</si>
  <si>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</si>
  <si>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K513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</si>
  <si>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</si>
  <si>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</si>
  <si>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</si>
  <si>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</si>
  <si>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</si>
  <si>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</si>
  <si>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</si>
  <si>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</si>
  <si>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</si>
  <si>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ÖNKORMÁNYZATI ELŐIRÁNYZATOK</t>
  </si>
  <si>
    <t>MINDÖSSZESEN</t>
  </si>
  <si>
    <t>ÖSSZESEN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</si>
  <si>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</si>
  <si>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</si>
  <si>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</si>
  <si>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</si>
  <si>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</si>
  <si>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</si>
  <si>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</si>
  <si>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</si>
  <si>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</si>
  <si>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</si>
  <si>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</si>
  <si>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</si>
  <si>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</si>
  <si>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</si>
  <si>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</si>
  <si>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</si>
  <si>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</si>
  <si>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</si>
  <si>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</si>
  <si>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</si>
  <si>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</si>
  <si>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</si>
  <si>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</si>
  <si>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</si>
  <si>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</si>
  <si>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</si>
  <si>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</si>
  <si>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</si>
  <si>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</si>
  <si>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</si>
  <si>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</si>
  <si>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</si>
  <si>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</si>
  <si>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</si>
  <si>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</si>
  <si>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</si>
  <si>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</si>
  <si>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</si>
  <si>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</si>
  <si>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</si>
  <si>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</si>
  <si>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</si>
  <si>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</si>
  <si>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</si>
  <si>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</si>
  <si>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</si>
  <si>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</si>
  <si>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</si>
  <si>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</si>
  <si>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</si>
  <si>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</si>
  <si>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</si>
  <si>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</si>
  <si>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</si>
  <si>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</si>
  <si>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</si>
  <si>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</si>
  <si>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</si>
  <si>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</si>
  <si>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</si>
  <si>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</si>
  <si>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</si>
  <si>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</si>
  <si>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</si>
  <si>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</si>
  <si>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</si>
  <si>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</si>
  <si>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</si>
  <si>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</si>
  <si>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</si>
  <si>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</si>
  <si>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</si>
  <si>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</si>
  <si>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</si>
  <si>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</si>
  <si>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</si>
  <si>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</si>
  <si>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</si>
  <si>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</si>
  <si>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</si>
  <si>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</si>
  <si>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</si>
  <si>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</si>
  <si>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</si>
  <si>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</si>
  <si>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</si>
  <si>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</si>
  <si>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</si>
  <si>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</si>
  <si>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</si>
  <si>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</si>
  <si>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</si>
  <si>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</si>
  <si>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</si>
  <si>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</si>
  <si>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</si>
  <si>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</si>
  <si>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</si>
  <si>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</si>
  <si>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</si>
  <si>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</si>
  <si>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</si>
  <si>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</si>
  <si>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</si>
  <si>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</si>
  <si>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</si>
  <si>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</si>
  <si>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</si>
  <si>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</si>
  <si>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</si>
  <si>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</si>
  <si>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</si>
  <si>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</si>
  <si>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</si>
  <si>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</si>
  <si>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</si>
  <si>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</si>
  <si>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</si>
  <si>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</si>
  <si>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</si>
  <si>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</si>
  <si>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</si>
  <si>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</si>
  <si>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</si>
  <si>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</si>
  <si>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</si>
  <si>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</si>
  <si>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</si>
  <si>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</si>
  <si>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</si>
  <si>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</si>
  <si>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</si>
  <si>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</si>
  <si>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</si>
  <si>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</si>
  <si>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</si>
  <si>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</si>
  <si>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</si>
  <si>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</si>
  <si>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</si>
  <si>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</si>
  <si>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</si>
  <si>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</si>
  <si>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</si>
  <si>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</si>
  <si>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</si>
  <si>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</si>
  <si>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</si>
  <si>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</si>
  <si>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</si>
  <si>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</si>
  <si>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</si>
  <si>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</si>
  <si>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</si>
  <si>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</si>
  <si>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</si>
  <si>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</si>
  <si>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</si>
  <si>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</si>
  <si>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</si>
  <si>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</si>
  <si>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</si>
  <si>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</si>
  <si>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</si>
  <si>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</si>
  <si>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</si>
  <si>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</si>
  <si>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</si>
  <si>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</si>
  <si>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</si>
  <si>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</si>
  <si>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</si>
  <si>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</si>
  <si>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</si>
  <si>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</si>
  <si>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</si>
  <si>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</si>
  <si>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</si>
  <si>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</si>
  <si>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</si>
  <si>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</si>
  <si>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</si>
  <si>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</si>
  <si>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</si>
  <si>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</si>
  <si>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</si>
  <si>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</si>
  <si>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</si>
  <si>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</si>
  <si>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</si>
  <si>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</si>
  <si>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</si>
  <si>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</si>
  <si>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</si>
  <si>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</si>
  <si>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</si>
  <si>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</si>
  <si>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</si>
  <si>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</si>
  <si>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</si>
  <si>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</si>
  <si>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</si>
  <si>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</si>
  <si>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</si>
  <si>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</si>
  <si>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</si>
  <si>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</si>
  <si>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</si>
  <si>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</si>
  <si>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</si>
  <si>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</si>
  <si>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</si>
  <si>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</si>
  <si>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</si>
  <si>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</si>
  <si>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</si>
  <si>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</si>
  <si>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</si>
  <si>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</si>
  <si>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</si>
  <si>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</si>
  <si>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</si>
  <si>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</si>
  <si>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</si>
  <si>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</si>
  <si>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</si>
  <si>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</si>
  <si>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</si>
  <si>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</si>
  <si>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</si>
  <si>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</si>
  <si>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</si>
  <si>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</si>
  <si>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</si>
  <si>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</si>
  <si>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</si>
  <si>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</si>
  <si>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</si>
  <si>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</si>
  <si>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</si>
  <si>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</si>
  <si>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</si>
  <si>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</si>
  <si>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</si>
  <si>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</si>
  <si>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</si>
  <si>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</si>
  <si>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</si>
  <si>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</si>
  <si>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</si>
  <si>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</si>
  <si>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</si>
  <si>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</si>
  <si>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</si>
  <si>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</si>
  <si>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</si>
  <si>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</si>
  <si>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Általános- és céltartalékok (Ft)</t>
  </si>
  <si>
    <t>Önkormányzat 2017. évi költségvetése</t>
  </si>
  <si>
    <t>eredeti ei</t>
  </si>
  <si>
    <t>módosított ei</t>
  </si>
  <si>
    <t>Bevételek (Ft)</t>
  </si>
  <si>
    <t>B411</t>
  </si>
  <si>
    <t>B75</t>
  </si>
  <si>
    <t>Céltartalék</t>
  </si>
  <si>
    <t>Mindösszesen</t>
  </si>
  <si>
    <t>1.melléklet a 12/2017.(XI.25.) önkormányzati rendelethez</t>
  </si>
  <si>
    <t>2.melléklet a 12/2017.(XI.25.) önkormányzati rendelethez</t>
  </si>
  <si>
    <t>3.melléklet a 12/2017.(XI.25.) önkormányzati rendelethez</t>
  </si>
  <si>
    <t>4.melléklet a 12/2017.(XI.25.)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</si>
</sst>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[$-40E]yyyy\.\ mmmm\ d\.\,\ dddd"/>
    <numFmt numFmtId="176" formatCode="#,##0.000"/>
    <numFmt numFmtId="177" formatCode="#,##0.0"/>
    <numFmt numFmtId="178" formatCode="_-* #,##0.0\ _F_t_-;\-* #,##0.0\ _F_t_-;_-* &quot;-&quot;??\ _F_t_-;_-@_-"/>
    <numFmt numFmtId="179" formatCode="_-* #,##0\ _F_t_-;\-* #,##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>
      <alignment/>
      <protection/>
    </xf>
    <xf numFmtId="0" fontId="5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165" fontId="4" fillId="34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/>
    </xf>
    <xf numFmtId="0" fontId="15" fillId="36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9" fillId="36" borderId="10" xfId="0" applyFont="1" applyFill="1" applyBorder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/>
    </xf>
    <xf numFmtId="3" fontId="0" fillId="38" borderId="10" xfId="0" applyNumberFormat="1" applyFill="1" applyBorder="1" applyAlignment="1">
      <alignment/>
    </xf>
    <xf numFmtId="0" fontId="11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35" borderId="11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79" fontId="0" fillId="0" borderId="0" xfId="40" applyNumberFormat="1" applyFont="1" applyAlignment="1">
      <alignment/>
    </xf>
    <xf numFmtId="179" fontId="0" fillId="0" borderId="0" xfId="40" applyNumberFormat="1" applyFont="1" applyAlignment="1">
      <alignment horizontal="right"/>
    </xf>
    <xf numFmtId="179" fontId="11" fillId="0" borderId="10" xfId="40" applyNumberFormat="1" applyFont="1" applyBorder="1" applyAlignment="1">
      <alignment/>
    </xf>
    <xf numFmtId="179" fontId="11" fillId="0" borderId="10" xfId="40" applyNumberFormat="1" applyFont="1" applyBorder="1" applyAlignment="1">
      <alignment/>
    </xf>
    <xf numFmtId="179" fontId="11" fillId="35" borderId="10" xfId="40" applyNumberFormat="1" applyFont="1" applyFill="1" applyBorder="1" applyAlignment="1">
      <alignment/>
    </xf>
    <xf numFmtId="179" fontId="11" fillId="39" borderId="10" xfId="40" applyNumberFormat="1" applyFont="1" applyFill="1" applyBorder="1" applyAlignment="1">
      <alignment/>
    </xf>
    <xf numFmtId="179" fontId="11" fillId="0" borderId="0" xfId="40" applyNumberFormat="1" applyFont="1" applyAlignment="1">
      <alignment/>
    </xf>
    <xf numFmtId="179" fontId="11" fillId="0" borderId="10" xfId="40" applyNumberFormat="1" applyFont="1" applyBorder="1" applyAlignment="1">
      <alignment horizontal="center"/>
    </xf>
    <xf numFmtId="0" fontId="0" fillId="0" borderId="0" xfId="0" applyAlignment="1">
      <alignment horizontal="center"/>
    </xf>
    <xf numFmtId="179" fontId="0" fillId="0" borderId="10" xfId="40" applyNumberFormat="1" applyFont="1" applyBorder="1" applyAlignment="1">
      <alignment/>
    </xf>
    <xf numFmtId="179" fontId="11" fillId="0" borderId="10" xfId="40" applyNumberFormat="1" applyFont="1" applyFill="1" applyBorder="1" applyAlignment="1">
      <alignment/>
    </xf>
    <xf numFmtId="179" fontId="18" fillId="0" borderId="10" xfId="40" applyNumberFormat="1" applyFont="1" applyFill="1" applyBorder="1" applyAlignment="1">
      <alignment horizontal="left" vertical="center" wrapText="1"/>
    </xf>
    <xf numFmtId="179" fontId="8" fillId="0" borderId="10" xfId="40" applyNumberFormat="1" applyFont="1" applyFill="1" applyBorder="1" applyAlignment="1">
      <alignment horizontal="left" vertical="center" wrapText="1"/>
    </xf>
    <xf numFmtId="179" fontId="18" fillId="0" borderId="10" xfId="40" applyNumberFormat="1" applyFont="1" applyFill="1" applyBorder="1" applyAlignment="1">
      <alignment horizontal="left" vertical="center"/>
    </xf>
    <xf numFmtId="179" fontId="8" fillId="0" borderId="10" xfId="40" applyNumberFormat="1" applyFont="1" applyFill="1" applyBorder="1" applyAlignment="1">
      <alignment horizontal="left" vertical="center"/>
    </xf>
    <xf numFmtId="179" fontId="55" fillId="0" borderId="0" xfId="40" applyNumberFormat="1" applyFont="1" applyFill="1" applyAlignment="1">
      <alignment/>
    </xf>
    <xf numFmtId="179" fontId="55" fillId="0" borderId="0" xfId="40" applyNumberFormat="1" applyFont="1" applyAlignment="1">
      <alignment/>
    </xf>
    <xf numFmtId="179" fontId="55" fillId="0" borderId="10" xfId="40" applyNumberFormat="1" applyFont="1" applyBorder="1" applyAlignment="1">
      <alignment/>
    </xf>
    <xf numFmtId="179" fontId="55" fillId="0" borderId="10" xfId="40" applyNumberFormat="1" applyFont="1" applyFill="1" applyBorder="1" applyAlignment="1">
      <alignment/>
    </xf>
    <xf numFmtId="179" fontId="55" fillId="38" borderId="10" xfId="40" applyNumberFormat="1" applyFont="1" applyFill="1" applyBorder="1" applyAlignment="1">
      <alignment/>
    </xf>
    <xf numFmtId="179" fontId="55" fillId="0" borderId="0" xfId="40" applyNumberFormat="1" applyFont="1" applyBorder="1" applyAlignment="1">
      <alignment/>
    </xf>
    <xf numFmtId="179" fontId="55" fillId="0" borderId="0" xfId="40" applyNumberFormat="1" applyFont="1" applyFill="1" applyBorder="1" applyAlignment="1">
      <alignment/>
    </xf>
    <xf numFmtId="179" fontId="9" fillId="0" borderId="10" xfId="40" applyNumberFormat="1" applyFont="1" applyBorder="1" applyAlignment="1">
      <alignment horizontal="center" vertical="center" wrapText="1"/>
    </xf>
    <xf numFmtId="179" fontId="9" fillId="0" borderId="10" xfId="4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11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79" fontId="2" fillId="0" borderId="10" xfId="4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79" fontId="3" fillId="0" borderId="10" xfId="40" applyNumberFormat="1" applyFont="1" applyBorder="1" applyAlignment="1">
      <alignment vertical="center" wrapText="1"/>
    </xf>
    <xf numFmtId="179" fontId="51" fillId="0" borderId="10" xfId="40" applyNumberFormat="1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5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60" zoomScalePageLayoutView="0" workbookViewId="0" topLeftCell="A1">
      <selection activeCell="A26" sqref="A26"/>
    </sheetView>
  </sheetViews>
  <sheetFormatPr defaultColWidth="9.140625" defaultRowHeight="15"/>
  <cols>
    <col min="1" max="1" width="85.57421875" style="0" customWidth="1"/>
    <col min="2" max="3" width="24.7109375" style="56" bestFit="1" customWidth="1"/>
  </cols>
  <sheetData>
    <row r="1" spans="1:3" ht="15">
      <c r="A1" s="95" t="s">
        <v>443</v>
      </c>
      <c r="B1" s="95"/>
      <c r="C1" s="95"/>
    </row>
    <row r="2" spans="1:2" ht="15">
      <c r="A2" s="46"/>
      <c r="B2" s="57"/>
    </row>
    <row r="3" ht="18">
      <c r="A3" s="42" t="s">
        <v>435</v>
      </c>
    </row>
    <row r="4" ht="50.25" customHeight="1">
      <c r="A4" s="40" t="s">
        <v>433</v>
      </c>
    </row>
    <row r="6" spans="2:9" ht="15">
      <c r="B6" s="63" t="s">
        <v>436</v>
      </c>
      <c r="C6" s="63" t="s">
        <v>437</v>
      </c>
      <c r="D6" s="3"/>
      <c r="E6" s="3"/>
      <c r="F6" s="3"/>
      <c r="G6" s="3"/>
      <c r="H6" s="3"/>
      <c r="I6" s="3"/>
    </row>
    <row r="7" spans="1:9" ht="15">
      <c r="A7" s="49" t="s">
        <v>186</v>
      </c>
      <c r="B7" s="59">
        <v>30624088</v>
      </c>
      <c r="C7" s="59">
        <v>31639506</v>
      </c>
      <c r="D7" s="3"/>
      <c r="E7" s="3"/>
      <c r="F7" s="3"/>
      <c r="G7" s="3"/>
      <c r="H7" s="3"/>
      <c r="I7" s="3"/>
    </row>
    <row r="8" spans="1:9" ht="15">
      <c r="A8" s="49" t="s">
        <v>187</v>
      </c>
      <c r="B8" s="59">
        <v>6827910</v>
      </c>
      <c r="C8" s="59">
        <v>6850245</v>
      </c>
      <c r="D8" s="3"/>
      <c r="E8" s="3"/>
      <c r="F8" s="3"/>
      <c r="G8" s="3"/>
      <c r="H8" s="3"/>
      <c r="I8" s="3"/>
    </row>
    <row r="9" spans="1:9" ht="15">
      <c r="A9" s="49" t="s">
        <v>188</v>
      </c>
      <c r="B9" s="59">
        <v>71083563</v>
      </c>
      <c r="C9" s="59">
        <v>86348778</v>
      </c>
      <c r="D9" s="3"/>
      <c r="E9" s="3"/>
      <c r="F9" s="3"/>
      <c r="G9" s="3"/>
      <c r="H9" s="3"/>
      <c r="I9" s="3"/>
    </row>
    <row r="10" spans="1:9" ht="15">
      <c r="A10" s="49" t="s">
        <v>189</v>
      </c>
      <c r="B10" s="59">
        <v>2596800</v>
      </c>
      <c r="C10" s="59">
        <v>2596800</v>
      </c>
      <c r="D10" s="3"/>
      <c r="E10" s="3"/>
      <c r="F10" s="3"/>
      <c r="G10" s="3"/>
      <c r="H10" s="3"/>
      <c r="I10" s="3"/>
    </row>
    <row r="11" spans="1:9" ht="15">
      <c r="A11" s="49" t="s">
        <v>190</v>
      </c>
      <c r="B11" s="59">
        <v>160191183</v>
      </c>
      <c r="C11" s="59">
        <v>482699827</v>
      </c>
      <c r="D11" s="3"/>
      <c r="E11" s="3"/>
      <c r="F11" s="3"/>
      <c r="G11" s="3"/>
      <c r="H11" s="3"/>
      <c r="I11" s="3"/>
    </row>
    <row r="12" spans="1:9" ht="15">
      <c r="A12" s="49" t="s">
        <v>191</v>
      </c>
      <c r="B12" s="59">
        <v>67829000</v>
      </c>
      <c r="C12" s="59">
        <v>116903494</v>
      </c>
      <c r="D12" s="3"/>
      <c r="E12" s="3"/>
      <c r="F12" s="3"/>
      <c r="G12" s="3"/>
      <c r="H12" s="3"/>
      <c r="I12" s="3"/>
    </row>
    <row r="13" spans="1:9" ht="15">
      <c r="A13" s="49" t="s">
        <v>192</v>
      </c>
      <c r="B13" s="59">
        <v>19570000</v>
      </c>
      <c r="C13" s="59">
        <v>21113000</v>
      </c>
      <c r="D13" s="3"/>
      <c r="E13" s="3"/>
      <c r="F13" s="3"/>
      <c r="G13" s="3"/>
      <c r="H13" s="3"/>
      <c r="I13" s="3"/>
    </row>
    <row r="14" spans="1:9" ht="15">
      <c r="A14" s="49" t="s">
        <v>193</v>
      </c>
      <c r="B14" s="59">
        <v>0</v>
      </c>
      <c r="C14" s="59">
        <v>0</v>
      </c>
      <c r="D14" s="3"/>
      <c r="E14" s="3"/>
      <c r="F14" s="3"/>
      <c r="G14" s="3"/>
      <c r="H14" s="3"/>
      <c r="I14" s="3"/>
    </row>
    <row r="15" spans="1:9" ht="15">
      <c r="A15" s="50" t="s">
        <v>185</v>
      </c>
      <c r="B15" s="59">
        <f>SUM(B7:B14)</f>
        <v>358722544</v>
      </c>
      <c r="C15" s="59">
        <f>SUM(C7:C14)</f>
        <v>748151650</v>
      </c>
      <c r="D15" s="3"/>
      <c r="E15" s="3"/>
      <c r="F15" s="3"/>
      <c r="G15" s="3"/>
      <c r="H15" s="3"/>
      <c r="I15" s="3"/>
    </row>
    <row r="16" spans="1:9" ht="15">
      <c r="A16" s="50" t="s">
        <v>194</v>
      </c>
      <c r="B16" s="59">
        <v>1358021</v>
      </c>
      <c r="C16" s="59">
        <v>2504402</v>
      </c>
      <c r="D16" s="3"/>
      <c r="E16" s="3"/>
      <c r="F16" s="3"/>
      <c r="G16" s="3"/>
      <c r="H16" s="3"/>
      <c r="I16" s="3"/>
    </row>
    <row r="17" spans="1:9" ht="15">
      <c r="A17" s="51" t="s">
        <v>145</v>
      </c>
      <c r="B17" s="60">
        <f>SUM(B16+B15)</f>
        <v>360080565</v>
      </c>
      <c r="C17" s="61">
        <f>SUM(C15+C16)</f>
        <v>750656052</v>
      </c>
      <c r="D17" s="3"/>
      <c r="E17" s="3"/>
      <c r="F17" s="3"/>
      <c r="G17" s="3"/>
      <c r="H17" s="3"/>
      <c r="I17" s="3"/>
    </row>
    <row r="18" spans="1:9" ht="15">
      <c r="A18" s="49" t="s">
        <v>196</v>
      </c>
      <c r="B18" s="59">
        <v>35950520</v>
      </c>
      <c r="C18" s="59">
        <v>59326066</v>
      </c>
      <c r="D18" s="3"/>
      <c r="E18" s="3"/>
      <c r="F18" s="3"/>
      <c r="G18" s="3"/>
      <c r="H18" s="3"/>
      <c r="I18" s="3"/>
    </row>
    <row r="19" spans="1:9" ht="15">
      <c r="A19" s="49" t="s">
        <v>197</v>
      </c>
      <c r="B19" s="59">
        <v>0</v>
      </c>
      <c r="C19" s="59">
        <v>320006880</v>
      </c>
      <c r="D19" s="3"/>
      <c r="E19" s="3"/>
      <c r="F19" s="3"/>
      <c r="G19" s="3"/>
      <c r="H19" s="3"/>
      <c r="I19" s="3"/>
    </row>
    <row r="20" spans="1:9" ht="15">
      <c r="A20" s="49" t="s">
        <v>198</v>
      </c>
      <c r="B20" s="59">
        <v>49930000</v>
      </c>
      <c r="C20" s="59">
        <v>49930000</v>
      </c>
      <c r="D20" s="3"/>
      <c r="E20" s="3"/>
      <c r="F20" s="3"/>
      <c r="G20" s="3"/>
      <c r="H20" s="3"/>
      <c r="I20" s="3"/>
    </row>
    <row r="21" spans="1:9" ht="15">
      <c r="A21" s="49" t="s">
        <v>199</v>
      </c>
      <c r="B21" s="59">
        <v>47780075</v>
      </c>
      <c r="C21" s="59">
        <v>64070075</v>
      </c>
      <c r="D21" s="3"/>
      <c r="E21" s="3"/>
      <c r="F21" s="3"/>
      <c r="G21" s="3"/>
      <c r="H21" s="3"/>
      <c r="I21" s="3"/>
    </row>
    <row r="22" spans="1:9" ht="15">
      <c r="A22" s="49" t="s">
        <v>200</v>
      </c>
      <c r="B22" s="59">
        <v>9025000</v>
      </c>
      <c r="C22" s="59">
        <v>7967784</v>
      </c>
      <c r="D22" s="3"/>
      <c r="E22" s="3"/>
      <c r="F22" s="3"/>
      <c r="G22" s="3"/>
      <c r="H22" s="3"/>
      <c r="I22" s="3"/>
    </row>
    <row r="23" spans="1:9" ht="15">
      <c r="A23" s="49" t="s">
        <v>201</v>
      </c>
      <c r="B23" s="59">
        <v>0</v>
      </c>
      <c r="C23" s="59">
        <v>0</v>
      </c>
      <c r="D23" s="3"/>
      <c r="E23" s="3"/>
      <c r="F23" s="3"/>
      <c r="G23" s="3"/>
      <c r="H23" s="3"/>
      <c r="I23" s="3"/>
    </row>
    <row r="24" spans="1:9" ht="15">
      <c r="A24" s="49" t="s">
        <v>202</v>
      </c>
      <c r="B24" s="59">
        <v>950000</v>
      </c>
      <c r="C24" s="59">
        <v>31763896</v>
      </c>
      <c r="D24" s="3"/>
      <c r="E24" s="3"/>
      <c r="F24" s="3"/>
      <c r="G24" s="3"/>
      <c r="H24" s="3"/>
      <c r="I24" s="3"/>
    </row>
    <row r="25" spans="1:9" ht="15">
      <c r="A25" s="50" t="s">
        <v>195</v>
      </c>
      <c r="B25" s="59">
        <f>SUM(B18:B24)</f>
        <v>143635595</v>
      </c>
      <c r="C25" s="59">
        <f>SUM(C18:C24)</f>
        <v>533064701</v>
      </c>
      <c r="D25" s="3"/>
      <c r="E25" s="3"/>
      <c r="F25" s="3"/>
      <c r="G25" s="3"/>
      <c r="H25" s="3"/>
      <c r="I25" s="3"/>
    </row>
    <row r="26" spans="1:9" ht="15">
      <c r="A26" s="50" t="s">
        <v>203</v>
      </c>
      <c r="B26" s="59">
        <v>216444970</v>
      </c>
      <c r="C26" s="59">
        <v>217591351</v>
      </c>
      <c r="D26" s="3"/>
      <c r="E26" s="3"/>
      <c r="F26" s="3"/>
      <c r="G26" s="3"/>
      <c r="H26" s="3"/>
      <c r="I26" s="3"/>
    </row>
    <row r="27" spans="1:9" ht="15">
      <c r="A27" s="51" t="s">
        <v>146</v>
      </c>
      <c r="B27" s="60">
        <f>SUM(B25+B26)</f>
        <v>360080565</v>
      </c>
      <c r="C27" s="60">
        <f>SUM(C25+C26)</f>
        <v>750656052</v>
      </c>
      <c r="D27" s="3"/>
      <c r="E27" s="3"/>
      <c r="F27" s="3"/>
      <c r="G27" s="3"/>
      <c r="H27" s="3"/>
      <c r="I27" s="3"/>
    </row>
    <row r="28" spans="1:9" ht="15">
      <c r="A28" s="3"/>
      <c r="B28" s="62"/>
      <c r="C28" s="62"/>
      <c r="D28" s="3"/>
      <c r="E28" s="3"/>
      <c r="F28" s="3"/>
      <c r="G28" s="3"/>
      <c r="H28" s="3"/>
      <c r="I28" s="3"/>
    </row>
    <row r="29" spans="1:9" ht="15">
      <c r="A29" s="3"/>
      <c r="B29" s="62"/>
      <c r="C29" s="62"/>
      <c r="D29" s="3"/>
      <c r="E29" s="3"/>
      <c r="F29" s="3"/>
      <c r="G29" s="3"/>
      <c r="H29" s="3"/>
      <c r="I29" s="3"/>
    </row>
    <row r="30" spans="1:9" ht="15">
      <c r="A30" s="3"/>
      <c r="B30" s="62"/>
      <c r="C30" s="62"/>
      <c r="D30" s="3"/>
      <c r="E30" s="3"/>
      <c r="F30" s="3"/>
      <c r="G30" s="3"/>
      <c r="H30" s="3"/>
      <c r="I30" s="3"/>
    </row>
    <row r="31" spans="1:9" ht="15">
      <c r="A31" s="3"/>
      <c r="B31" s="62"/>
      <c r="C31" s="62"/>
      <c r="D31" s="3"/>
      <c r="E31" s="3"/>
      <c r="F31" s="3"/>
      <c r="G31" s="3"/>
      <c r="H31" s="3"/>
      <c r="I31" s="3"/>
    </row>
    <row r="32" spans="1:9" ht="15">
      <c r="A32" s="3"/>
      <c r="B32" s="62"/>
      <c r="C32" s="62"/>
      <c r="D32" s="3"/>
      <c r="E32" s="3"/>
      <c r="F32" s="3"/>
      <c r="G32" s="3"/>
      <c r="H32" s="3"/>
      <c r="I32" s="3"/>
    </row>
    <row r="33" spans="1:9" ht="15">
      <c r="A33" s="3"/>
      <c r="B33" s="62"/>
      <c r="C33" s="62"/>
      <c r="D33" s="3"/>
      <c r="E33" s="3"/>
      <c r="F33" s="3"/>
      <c r="G33" s="3"/>
      <c r="H33" s="3"/>
      <c r="I33" s="3"/>
    </row>
    <row r="34" spans="1:9" ht="15">
      <c r="A34" s="3"/>
      <c r="B34" s="62"/>
      <c r="C34" s="62"/>
      <c r="D34" s="3"/>
      <c r="E34" s="3"/>
      <c r="F34" s="3"/>
      <c r="G34" s="3"/>
      <c r="H34" s="3"/>
      <c r="I34" s="3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5"/>
  <cols>
    <col min="1" max="1" width="105.140625" style="80" customWidth="1"/>
    <col min="2" max="2" width="9.140625" style="80" customWidth="1"/>
    <col min="3" max="3" width="20.421875" style="72" customWidth="1"/>
    <col min="4" max="4" width="20.140625" style="72" customWidth="1"/>
    <col min="5" max="5" width="18.8515625" style="72" customWidth="1"/>
    <col min="6" max="6" width="21.8515625" style="72" customWidth="1"/>
    <col min="7" max="7" width="20.7109375" style="71" customWidth="1"/>
    <col min="8" max="8" width="9.140625" style="80" customWidth="1"/>
    <col min="9" max="10" width="10.00390625" style="80" bestFit="1" customWidth="1"/>
    <col min="11" max="16384" width="9.140625" style="80" customWidth="1"/>
  </cols>
  <sheetData>
    <row r="1" spans="1:7" ht="15">
      <c r="A1" s="100" t="s">
        <v>444</v>
      </c>
      <c r="B1" s="100"/>
      <c r="C1" s="100"/>
      <c r="D1" s="100"/>
      <c r="E1" s="100"/>
      <c r="F1" s="100"/>
      <c r="G1" s="100"/>
    </row>
    <row r="3" spans="1:6" ht="21" customHeight="1">
      <c r="A3" s="96" t="s">
        <v>435</v>
      </c>
      <c r="B3" s="97"/>
      <c r="C3" s="97"/>
      <c r="D3" s="97"/>
      <c r="E3" s="97"/>
      <c r="F3" s="98"/>
    </row>
    <row r="4" spans="1:6" ht="18.75" customHeight="1">
      <c r="A4" s="99" t="s">
        <v>432</v>
      </c>
      <c r="B4" s="97"/>
      <c r="C4" s="97"/>
      <c r="D4" s="97"/>
      <c r="E4" s="97"/>
      <c r="F4" s="98"/>
    </row>
    <row r="5" ht="18">
      <c r="A5" s="32"/>
    </row>
    <row r="6" ht="15">
      <c r="A6" s="81" t="s">
        <v>174</v>
      </c>
    </row>
    <row r="7" spans="1:7" s="82" customFormat="1" ht="45">
      <c r="A7" s="1" t="s">
        <v>204</v>
      </c>
      <c r="B7" s="2" t="s">
        <v>205</v>
      </c>
      <c r="C7" s="78" t="s">
        <v>165</v>
      </c>
      <c r="D7" s="78" t="s">
        <v>166</v>
      </c>
      <c r="E7" s="78" t="s">
        <v>180</v>
      </c>
      <c r="F7" s="79" t="s">
        <v>176</v>
      </c>
      <c r="G7" s="79" t="s">
        <v>437</v>
      </c>
    </row>
    <row r="8" spans="1:7" ht="15">
      <c r="A8" s="15" t="s">
        <v>206</v>
      </c>
      <c r="B8" s="16" t="s">
        <v>207</v>
      </c>
      <c r="C8" s="66">
        <v>22237364</v>
      </c>
      <c r="D8" s="58"/>
      <c r="E8" s="58"/>
      <c r="F8" s="73">
        <f>SUM(C8:E8)</f>
        <v>22237364</v>
      </c>
      <c r="G8" s="74">
        <f>SUM(D8:F8)</f>
        <v>22237364</v>
      </c>
    </row>
    <row r="9" spans="1:7" ht="15">
      <c r="A9" s="15" t="s">
        <v>208</v>
      </c>
      <c r="B9" s="17" t="s">
        <v>209</v>
      </c>
      <c r="C9" s="58"/>
      <c r="D9" s="58"/>
      <c r="E9" s="58"/>
      <c r="F9" s="73"/>
      <c r="G9" s="74"/>
    </row>
    <row r="10" spans="1:7" ht="15">
      <c r="A10" s="15" t="s">
        <v>210</v>
      </c>
      <c r="B10" s="17" t="s">
        <v>211</v>
      </c>
      <c r="C10" s="58"/>
      <c r="D10" s="58"/>
      <c r="E10" s="58"/>
      <c r="F10" s="73"/>
      <c r="G10" s="74"/>
    </row>
    <row r="11" spans="1:7" ht="15">
      <c r="A11" s="18" t="s">
        <v>212</v>
      </c>
      <c r="B11" s="17" t="s">
        <v>213</v>
      </c>
      <c r="C11" s="58"/>
      <c r="D11" s="58"/>
      <c r="E11" s="58"/>
      <c r="F11" s="73"/>
      <c r="G11" s="74">
        <v>60150</v>
      </c>
    </row>
    <row r="12" spans="1:7" ht="15">
      <c r="A12" s="18" t="s">
        <v>214</v>
      </c>
      <c r="B12" s="17" t="s">
        <v>215</v>
      </c>
      <c r="C12" s="66"/>
      <c r="D12" s="58"/>
      <c r="E12" s="58"/>
      <c r="F12" s="73"/>
      <c r="G12" s="74"/>
    </row>
    <row r="13" spans="1:7" ht="15">
      <c r="A13" s="18" t="s">
        <v>216</v>
      </c>
      <c r="B13" s="17" t="s">
        <v>217</v>
      </c>
      <c r="C13" s="66"/>
      <c r="D13" s="58"/>
      <c r="E13" s="58"/>
      <c r="F13" s="73"/>
      <c r="G13" s="74"/>
    </row>
    <row r="14" spans="1:7" ht="15">
      <c r="A14" s="18" t="s">
        <v>218</v>
      </c>
      <c r="B14" s="17" t="s">
        <v>219</v>
      </c>
      <c r="C14" s="66">
        <v>1376000</v>
      </c>
      <c r="D14" s="58"/>
      <c r="E14" s="58"/>
      <c r="F14" s="73">
        <f>SUM(C14:E14)</f>
        <v>1376000</v>
      </c>
      <c r="G14" s="74">
        <f>SUM(D14:F14)</f>
        <v>1376000</v>
      </c>
    </row>
    <row r="15" spans="1:7" ht="15">
      <c r="A15" s="18" t="s">
        <v>220</v>
      </c>
      <c r="B15" s="17" t="s">
        <v>221</v>
      </c>
      <c r="C15" s="66"/>
      <c r="D15" s="58"/>
      <c r="E15" s="58"/>
      <c r="F15" s="73"/>
      <c r="G15" s="74"/>
    </row>
    <row r="16" spans="1:7" ht="15">
      <c r="A16" s="4" t="s">
        <v>222</v>
      </c>
      <c r="B16" s="17" t="s">
        <v>223</v>
      </c>
      <c r="C16" s="66"/>
      <c r="D16" s="58"/>
      <c r="E16" s="58"/>
      <c r="F16" s="73"/>
      <c r="G16" s="74">
        <v>170400</v>
      </c>
    </row>
    <row r="17" spans="1:7" ht="15">
      <c r="A17" s="4" t="s">
        <v>224</v>
      </c>
      <c r="B17" s="17" t="s">
        <v>225</v>
      </c>
      <c r="C17" s="66"/>
      <c r="D17" s="58"/>
      <c r="E17" s="58"/>
      <c r="F17" s="73"/>
      <c r="G17" s="74"/>
    </row>
    <row r="18" spans="1:7" ht="15">
      <c r="A18" s="4" t="s">
        <v>226</v>
      </c>
      <c r="B18" s="17" t="s">
        <v>227</v>
      </c>
      <c r="C18" s="66"/>
      <c r="D18" s="58"/>
      <c r="E18" s="58"/>
      <c r="F18" s="73"/>
      <c r="G18" s="74"/>
    </row>
    <row r="19" spans="1:7" ht="15">
      <c r="A19" s="4" t="s">
        <v>228</v>
      </c>
      <c r="B19" s="17" t="s">
        <v>229</v>
      </c>
      <c r="C19" s="66"/>
      <c r="D19" s="58"/>
      <c r="E19" s="58"/>
      <c r="F19" s="73"/>
      <c r="G19" s="74"/>
    </row>
    <row r="20" spans="1:7" ht="15">
      <c r="A20" s="4" t="s">
        <v>76</v>
      </c>
      <c r="B20" s="17" t="s">
        <v>230</v>
      </c>
      <c r="C20" s="66"/>
      <c r="D20" s="58"/>
      <c r="E20" s="58"/>
      <c r="F20" s="73"/>
      <c r="G20" s="74"/>
    </row>
    <row r="21" spans="1:7" ht="15">
      <c r="A21" s="19" t="s">
        <v>55</v>
      </c>
      <c r="B21" s="20" t="s">
        <v>231</v>
      </c>
      <c r="C21" s="66">
        <f>SUM(C8:C20)</f>
        <v>23613364</v>
      </c>
      <c r="D21" s="58"/>
      <c r="E21" s="58"/>
      <c r="F21" s="73">
        <f>SUM(C21:E21)</f>
        <v>23613364</v>
      </c>
      <c r="G21" s="74">
        <f>SUM(G8:G20)</f>
        <v>23843914</v>
      </c>
    </row>
    <row r="22" spans="1:7" ht="15">
      <c r="A22" s="4" t="s">
        <v>232</v>
      </c>
      <c r="B22" s="17" t="s">
        <v>233</v>
      </c>
      <c r="C22" s="66">
        <v>6010724</v>
      </c>
      <c r="D22" s="58"/>
      <c r="E22" s="58"/>
      <c r="F22" s="73">
        <f aca="true" t="shared" si="0" ref="F22:G85">SUM(C22:E22)</f>
        <v>6010724</v>
      </c>
      <c r="G22" s="74">
        <f t="shared" si="0"/>
        <v>6010724</v>
      </c>
    </row>
    <row r="23" spans="1:7" ht="15">
      <c r="A23" s="4" t="s">
        <v>234</v>
      </c>
      <c r="B23" s="17" t="s">
        <v>235</v>
      </c>
      <c r="C23" s="66"/>
      <c r="D23" s="58"/>
      <c r="E23" s="58"/>
      <c r="F23" s="73"/>
      <c r="G23" s="75">
        <v>784868</v>
      </c>
    </row>
    <row r="24" spans="1:7" ht="15">
      <c r="A24" s="5" t="s">
        <v>236</v>
      </c>
      <c r="B24" s="17" t="s">
        <v>237</v>
      </c>
      <c r="C24" s="66">
        <v>1000000</v>
      </c>
      <c r="D24" s="58"/>
      <c r="E24" s="58"/>
      <c r="F24" s="73">
        <f t="shared" si="0"/>
        <v>1000000</v>
      </c>
      <c r="G24" s="74">
        <f t="shared" si="0"/>
        <v>1000000</v>
      </c>
    </row>
    <row r="25" spans="1:7" ht="15">
      <c r="A25" s="6" t="s">
        <v>56</v>
      </c>
      <c r="B25" s="20" t="s">
        <v>238</v>
      </c>
      <c r="C25" s="66">
        <f>SUM(C22:C24)</f>
        <v>7010724</v>
      </c>
      <c r="D25" s="58"/>
      <c r="E25" s="58"/>
      <c r="F25" s="73">
        <f t="shared" si="0"/>
        <v>7010724</v>
      </c>
      <c r="G25" s="74">
        <f>SUM(G22:G24)</f>
        <v>7795592</v>
      </c>
    </row>
    <row r="26" spans="1:7" ht="15">
      <c r="A26" s="35" t="s">
        <v>106</v>
      </c>
      <c r="B26" s="36" t="s">
        <v>239</v>
      </c>
      <c r="C26" s="66">
        <f>SUM(C25,C21)</f>
        <v>30624088</v>
      </c>
      <c r="D26" s="58"/>
      <c r="E26" s="58"/>
      <c r="F26" s="73">
        <f t="shared" si="0"/>
        <v>30624088</v>
      </c>
      <c r="G26" s="74">
        <f>SUM(G25,G21)</f>
        <v>31639506</v>
      </c>
    </row>
    <row r="27" spans="1:7" ht="15">
      <c r="A27" s="26" t="s">
        <v>77</v>
      </c>
      <c r="B27" s="36" t="s">
        <v>240</v>
      </c>
      <c r="C27" s="66">
        <v>6827910</v>
      </c>
      <c r="D27" s="58"/>
      <c r="E27" s="58"/>
      <c r="F27" s="73">
        <f t="shared" si="0"/>
        <v>6827910</v>
      </c>
      <c r="G27" s="74">
        <v>6850245</v>
      </c>
    </row>
    <row r="28" spans="1:7" ht="15">
      <c r="A28" s="4" t="s">
        <v>241</v>
      </c>
      <c r="B28" s="17" t="s">
        <v>242</v>
      </c>
      <c r="C28" s="66">
        <v>440000</v>
      </c>
      <c r="D28" s="58"/>
      <c r="E28" s="58"/>
      <c r="F28" s="73">
        <f t="shared" si="0"/>
        <v>440000</v>
      </c>
      <c r="G28" s="74">
        <f t="shared" si="0"/>
        <v>440000</v>
      </c>
    </row>
    <row r="29" spans="1:7" ht="15">
      <c r="A29" s="4" t="s">
        <v>243</v>
      </c>
      <c r="B29" s="17" t="s">
        <v>244</v>
      </c>
      <c r="C29" s="66">
        <v>10895000</v>
      </c>
      <c r="D29" s="58"/>
      <c r="E29" s="58"/>
      <c r="F29" s="73">
        <f t="shared" si="0"/>
        <v>10895000</v>
      </c>
      <c r="G29" s="75">
        <v>14000000</v>
      </c>
    </row>
    <row r="30" spans="1:7" ht="15">
      <c r="A30" s="4" t="s">
        <v>245</v>
      </c>
      <c r="B30" s="17" t="s">
        <v>246</v>
      </c>
      <c r="C30" s="66">
        <v>0</v>
      </c>
      <c r="D30" s="58"/>
      <c r="E30" s="58"/>
      <c r="F30" s="73">
        <f t="shared" si="0"/>
        <v>0</v>
      </c>
      <c r="G30" s="74">
        <f t="shared" si="0"/>
        <v>0</v>
      </c>
    </row>
    <row r="31" spans="1:7" ht="15">
      <c r="A31" s="6" t="s">
        <v>57</v>
      </c>
      <c r="B31" s="20" t="s">
        <v>247</v>
      </c>
      <c r="C31" s="66">
        <f>SUM(C28:C30)</f>
        <v>11335000</v>
      </c>
      <c r="D31" s="58"/>
      <c r="E31" s="58"/>
      <c r="F31" s="73">
        <f t="shared" si="0"/>
        <v>11335000</v>
      </c>
      <c r="G31" s="74">
        <f>SUM(G28:G30)</f>
        <v>14440000</v>
      </c>
    </row>
    <row r="32" spans="1:7" ht="15">
      <c r="A32" s="4" t="s">
        <v>248</v>
      </c>
      <c r="B32" s="17" t="s">
        <v>249</v>
      </c>
      <c r="C32" s="66">
        <v>1081000</v>
      </c>
      <c r="D32" s="58"/>
      <c r="E32" s="58"/>
      <c r="F32" s="73">
        <f t="shared" si="0"/>
        <v>1081000</v>
      </c>
      <c r="G32" s="74">
        <f t="shared" si="0"/>
        <v>1081000</v>
      </c>
    </row>
    <row r="33" spans="1:7" ht="15">
      <c r="A33" s="4" t="s">
        <v>250</v>
      </c>
      <c r="B33" s="17" t="s">
        <v>251</v>
      </c>
      <c r="C33" s="66">
        <v>2916063</v>
      </c>
      <c r="D33" s="58"/>
      <c r="E33" s="58"/>
      <c r="F33" s="73">
        <f t="shared" si="0"/>
        <v>2916063</v>
      </c>
      <c r="G33" s="74">
        <f t="shared" si="0"/>
        <v>2916063</v>
      </c>
    </row>
    <row r="34" spans="1:7" ht="15" customHeight="1">
      <c r="A34" s="6" t="s">
        <v>107</v>
      </c>
      <c r="B34" s="20" t="s">
        <v>252</v>
      </c>
      <c r="C34" s="66">
        <f>SUM(C32:C33)</f>
        <v>3997063</v>
      </c>
      <c r="D34" s="58"/>
      <c r="E34" s="58"/>
      <c r="F34" s="73">
        <f t="shared" si="0"/>
        <v>3997063</v>
      </c>
      <c r="G34" s="74">
        <f t="shared" si="0"/>
        <v>3997063</v>
      </c>
    </row>
    <row r="35" spans="1:7" ht="15">
      <c r="A35" s="4" t="s">
        <v>253</v>
      </c>
      <c r="B35" s="17" t="s">
        <v>254</v>
      </c>
      <c r="C35" s="66">
        <v>15450000</v>
      </c>
      <c r="D35" s="58"/>
      <c r="E35" s="58"/>
      <c r="F35" s="73">
        <f t="shared" si="0"/>
        <v>15450000</v>
      </c>
      <c r="G35" s="74">
        <f t="shared" si="0"/>
        <v>15450000</v>
      </c>
    </row>
    <row r="36" spans="1:7" ht="15">
      <c r="A36" s="4" t="s">
        <v>255</v>
      </c>
      <c r="B36" s="17" t="s">
        <v>256</v>
      </c>
      <c r="C36" s="66">
        <v>0</v>
      </c>
      <c r="D36" s="58"/>
      <c r="E36" s="58"/>
      <c r="F36" s="73">
        <f t="shared" si="0"/>
        <v>0</v>
      </c>
      <c r="G36" s="74">
        <f t="shared" si="0"/>
        <v>0</v>
      </c>
    </row>
    <row r="37" spans="1:7" ht="15">
      <c r="A37" s="4" t="s">
        <v>78</v>
      </c>
      <c r="B37" s="17" t="s">
        <v>257</v>
      </c>
      <c r="C37" s="66">
        <v>650000</v>
      </c>
      <c r="D37" s="58"/>
      <c r="E37" s="58"/>
      <c r="F37" s="73">
        <f t="shared" si="0"/>
        <v>650000</v>
      </c>
      <c r="G37" s="75">
        <v>847530</v>
      </c>
    </row>
    <row r="38" spans="1:7" ht="15">
      <c r="A38" s="4" t="s">
        <v>258</v>
      </c>
      <c r="B38" s="17" t="s">
        <v>259</v>
      </c>
      <c r="C38" s="66">
        <v>3350000</v>
      </c>
      <c r="D38" s="58"/>
      <c r="E38" s="58"/>
      <c r="F38" s="73">
        <f t="shared" si="0"/>
        <v>3350000</v>
      </c>
      <c r="G38" s="75">
        <v>3786237</v>
      </c>
    </row>
    <row r="39" spans="1:7" ht="15">
      <c r="A39" s="8" t="s">
        <v>79</v>
      </c>
      <c r="B39" s="17" t="s">
        <v>260</v>
      </c>
      <c r="C39" s="58">
        <v>0</v>
      </c>
      <c r="D39" s="58"/>
      <c r="E39" s="58"/>
      <c r="F39" s="73">
        <f t="shared" si="0"/>
        <v>0</v>
      </c>
      <c r="G39" s="74">
        <f t="shared" si="0"/>
        <v>0</v>
      </c>
    </row>
    <row r="40" spans="1:7" ht="15">
      <c r="A40" s="5" t="s">
        <v>261</v>
      </c>
      <c r="B40" s="17" t="s">
        <v>262</v>
      </c>
      <c r="C40" s="58">
        <v>1000000</v>
      </c>
      <c r="D40" s="58"/>
      <c r="E40" s="58"/>
      <c r="F40" s="73">
        <f t="shared" si="0"/>
        <v>1000000</v>
      </c>
      <c r="G40" s="74">
        <v>10296765</v>
      </c>
    </row>
    <row r="41" spans="1:7" ht="15">
      <c r="A41" s="4" t="s">
        <v>80</v>
      </c>
      <c r="B41" s="17" t="s">
        <v>263</v>
      </c>
      <c r="C41" s="58">
        <v>18800000</v>
      </c>
      <c r="D41" s="58"/>
      <c r="E41" s="58"/>
      <c r="F41" s="73">
        <f t="shared" si="0"/>
        <v>18800000</v>
      </c>
      <c r="G41" s="74">
        <f t="shared" si="0"/>
        <v>18800000</v>
      </c>
    </row>
    <row r="42" spans="1:7" ht="15">
      <c r="A42" s="6" t="s">
        <v>58</v>
      </c>
      <c r="B42" s="20" t="s">
        <v>264</v>
      </c>
      <c r="C42" s="58">
        <f>SUM(C35:C41)</f>
        <v>39250000</v>
      </c>
      <c r="D42" s="58"/>
      <c r="E42" s="58"/>
      <c r="F42" s="73">
        <f>SUM(C42:E42)</f>
        <v>39250000</v>
      </c>
      <c r="G42" s="74">
        <f>SUM(G35:G41)</f>
        <v>49180532</v>
      </c>
    </row>
    <row r="43" spans="1:7" ht="15">
      <c r="A43" s="4" t="s">
        <v>265</v>
      </c>
      <c r="B43" s="17" t="s">
        <v>266</v>
      </c>
      <c r="C43" s="58"/>
      <c r="D43" s="58"/>
      <c r="E43" s="58"/>
      <c r="F43" s="73">
        <f t="shared" si="0"/>
        <v>0</v>
      </c>
      <c r="G43" s="74">
        <f t="shared" si="0"/>
        <v>0</v>
      </c>
    </row>
    <row r="44" spans="1:7" ht="15">
      <c r="A44" s="4" t="s">
        <v>267</v>
      </c>
      <c r="B44" s="17" t="s">
        <v>268</v>
      </c>
      <c r="C44" s="58">
        <v>1670000</v>
      </c>
      <c r="D44" s="58"/>
      <c r="E44" s="58"/>
      <c r="F44" s="73">
        <f t="shared" si="0"/>
        <v>1670000</v>
      </c>
      <c r="G44" s="74">
        <f t="shared" si="0"/>
        <v>1670000</v>
      </c>
    </row>
    <row r="45" spans="1:7" ht="15">
      <c r="A45" s="6" t="s">
        <v>59</v>
      </c>
      <c r="B45" s="20" t="s">
        <v>269</v>
      </c>
      <c r="C45" s="58">
        <f>SUM(C43:C44)</f>
        <v>1670000</v>
      </c>
      <c r="D45" s="58"/>
      <c r="E45" s="58"/>
      <c r="F45" s="73">
        <f t="shared" si="0"/>
        <v>1670000</v>
      </c>
      <c r="G45" s="74">
        <f t="shared" si="0"/>
        <v>1670000</v>
      </c>
    </row>
    <row r="46" spans="1:7" ht="15">
      <c r="A46" s="4" t="s">
        <v>270</v>
      </c>
      <c r="B46" s="17" t="s">
        <v>271</v>
      </c>
      <c r="C46" s="58">
        <v>10731500</v>
      </c>
      <c r="D46" s="58"/>
      <c r="E46" s="58"/>
      <c r="F46" s="73">
        <f t="shared" si="0"/>
        <v>10731500</v>
      </c>
      <c r="G46" s="75">
        <v>11807535</v>
      </c>
    </row>
    <row r="47" spans="1:7" ht="15">
      <c r="A47" s="4" t="s">
        <v>272</v>
      </c>
      <c r="B47" s="17" t="s">
        <v>273</v>
      </c>
      <c r="C47" s="58">
        <v>4000000</v>
      </c>
      <c r="D47" s="58"/>
      <c r="E47" s="58"/>
      <c r="F47" s="73">
        <f t="shared" si="0"/>
        <v>4000000</v>
      </c>
      <c r="G47" s="75">
        <v>5153648</v>
      </c>
    </row>
    <row r="48" spans="1:7" ht="15">
      <c r="A48" s="4" t="s">
        <v>81</v>
      </c>
      <c r="B48" s="17" t="s">
        <v>274</v>
      </c>
      <c r="C48" s="58"/>
      <c r="D48" s="58"/>
      <c r="E48" s="58"/>
      <c r="F48" s="73">
        <f t="shared" si="0"/>
        <v>0</v>
      </c>
      <c r="G48" s="74">
        <f t="shared" si="0"/>
        <v>0</v>
      </c>
    </row>
    <row r="49" spans="1:7" ht="15">
      <c r="A49" s="4" t="s">
        <v>82</v>
      </c>
      <c r="B49" s="17" t="s">
        <v>275</v>
      </c>
      <c r="C49" s="58"/>
      <c r="D49" s="58"/>
      <c r="E49" s="58"/>
      <c r="F49" s="73">
        <f t="shared" si="0"/>
        <v>0</v>
      </c>
      <c r="G49" s="74">
        <f t="shared" si="0"/>
        <v>0</v>
      </c>
    </row>
    <row r="50" spans="1:7" ht="15">
      <c r="A50" s="4" t="s">
        <v>276</v>
      </c>
      <c r="B50" s="17" t="s">
        <v>277</v>
      </c>
      <c r="C50" s="58">
        <v>100000</v>
      </c>
      <c r="D50" s="58"/>
      <c r="E50" s="58"/>
      <c r="F50" s="73">
        <f t="shared" si="0"/>
        <v>100000</v>
      </c>
      <c r="G50" s="74">
        <f t="shared" si="0"/>
        <v>100000</v>
      </c>
    </row>
    <row r="51" spans="1:7" ht="15">
      <c r="A51" s="6" t="s">
        <v>60</v>
      </c>
      <c r="B51" s="20" t="s">
        <v>278</v>
      </c>
      <c r="C51" s="58">
        <f>SUM(C46:C50)</f>
        <v>14831500</v>
      </c>
      <c r="D51" s="58"/>
      <c r="E51" s="58"/>
      <c r="F51" s="73">
        <f t="shared" si="0"/>
        <v>14831500</v>
      </c>
      <c r="G51" s="74">
        <f>SUM(G46:G50)</f>
        <v>17061183</v>
      </c>
    </row>
    <row r="52" spans="1:7" ht="15">
      <c r="A52" s="26" t="s">
        <v>61</v>
      </c>
      <c r="B52" s="36" t="s">
        <v>279</v>
      </c>
      <c r="C52" s="58">
        <f>SUM(C31+C34+C42+C45+C51)</f>
        <v>71083563</v>
      </c>
      <c r="D52" s="58"/>
      <c r="E52" s="58"/>
      <c r="F52" s="73">
        <f t="shared" si="0"/>
        <v>71083563</v>
      </c>
      <c r="G52" s="74">
        <f>SUM(G31+G34+G42+G45+G51)</f>
        <v>86348778</v>
      </c>
    </row>
    <row r="53" spans="1:7" ht="15">
      <c r="A53" s="10" t="s">
        <v>280</v>
      </c>
      <c r="B53" s="17" t="s">
        <v>281</v>
      </c>
      <c r="C53" s="58"/>
      <c r="D53" s="58"/>
      <c r="E53" s="58"/>
      <c r="F53" s="73">
        <f t="shared" si="0"/>
        <v>0</v>
      </c>
      <c r="G53" s="74">
        <f t="shared" si="0"/>
        <v>0</v>
      </c>
    </row>
    <row r="54" spans="1:7" ht="15">
      <c r="A54" s="10" t="s">
        <v>62</v>
      </c>
      <c r="B54" s="17" t="s">
        <v>282</v>
      </c>
      <c r="C54" s="58"/>
      <c r="D54" s="58">
        <v>1000000</v>
      </c>
      <c r="E54" s="58"/>
      <c r="F54" s="73">
        <f t="shared" si="0"/>
        <v>1000000</v>
      </c>
      <c r="G54" s="74">
        <v>1000000</v>
      </c>
    </row>
    <row r="55" spans="1:7" ht="15">
      <c r="A55" s="13" t="s">
        <v>83</v>
      </c>
      <c r="B55" s="17" t="s">
        <v>283</v>
      </c>
      <c r="C55" s="58"/>
      <c r="D55" s="58"/>
      <c r="E55" s="58"/>
      <c r="F55" s="73">
        <f t="shared" si="0"/>
        <v>0</v>
      </c>
      <c r="G55" s="74">
        <f t="shared" si="0"/>
        <v>0</v>
      </c>
    </row>
    <row r="56" spans="1:7" ht="15">
      <c r="A56" s="13" t="s">
        <v>84</v>
      </c>
      <c r="B56" s="17" t="s">
        <v>284</v>
      </c>
      <c r="C56" s="58"/>
      <c r="D56" s="58"/>
      <c r="E56" s="58"/>
      <c r="F56" s="73">
        <f t="shared" si="0"/>
        <v>0</v>
      </c>
      <c r="G56" s="74">
        <f t="shared" si="0"/>
        <v>0</v>
      </c>
    </row>
    <row r="57" spans="1:7" ht="15">
      <c r="A57" s="13" t="s">
        <v>85</v>
      </c>
      <c r="B57" s="17" t="s">
        <v>285</v>
      </c>
      <c r="C57" s="58"/>
      <c r="D57" s="58"/>
      <c r="E57" s="58"/>
      <c r="F57" s="73">
        <f t="shared" si="0"/>
        <v>0</v>
      </c>
      <c r="G57" s="74">
        <f t="shared" si="0"/>
        <v>0</v>
      </c>
    </row>
    <row r="58" spans="1:7" ht="15">
      <c r="A58" s="10" t="s">
        <v>86</v>
      </c>
      <c r="B58" s="17" t="s">
        <v>286</v>
      </c>
      <c r="C58" s="58"/>
      <c r="D58" s="58"/>
      <c r="E58" s="58"/>
      <c r="F58" s="73">
        <f t="shared" si="0"/>
        <v>0</v>
      </c>
      <c r="G58" s="74">
        <f t="shared" si="0"/>
        <v>0</v>
      </c>
    </row>
    <row r="59" spans="1:7" ht="15">
      <c r="A59" s="10" t="s">
        <v>87</v>
      </c>
      <c r="B59" s="17" t="s">
        <v>287</v>
      </c>
      <c r="C59" s="58"/>
      <c r="D59" s="58"/>
      <c r="E59" s="58"/>
      <c r="F59" s="73">
        <f t="shared" si="0"/>
        <v>0</v>
      </c>
      <c r="G59" s="74">
        <f t="shared" si="0"/>
        <v>0</v>
      </c>
    </row>
    <row r="60" spans="1:7" ht="15">
      <c r="A60" s="10" t="s">
        <v>88</v>
      </c>
      <c r="B60" s="17" t="s">
        <v>288</v>
      </c>
      <c r="C60" s="58"/>
      <c r="D60" s="58">
        <v>1596800</v>
      </c>
      <c r="E60" s="58"/>
      <c r="F60" s="73">
        <f t="shared" si="0"/>
        <v>1596800</v>
      </c>
      <c r="G60" s="74">
        <v>1596800</v>
      </c>
    </row>
    <row r="61" spans="1:7" ht="15">
      <c r="A61" s="33" t="s">
        <v>63</v>
      </c>
      <c r="B61" s="36" t="s">
        <v>289</v>
      </c>
      <c r="C61" s="58">
        <f>SUM(C53:C60)</f>
        <v>0</v>
      </c>
      <c r="D61" s="58">
        <f>SUM(D53:D60)</f>
        <v>2596800</v>
      </c>
      <c r="E61" s="58"/>
      <c r="F61" s="73">
        <f t="shared" si="0"/>
        <v>2596800</v>
      </c>
      <c r="G61" s="74">
        <v>2596800</v>
      </c>
    </row>
    <row r="62" spans="1:7" ht="15">
      <c r="A62" s="9" t="s">
        <v>89</v>
      </c>
      <c r="B62" s="17" t="s">
        <v>290</v>
      </c>
      <c r="C62" s="58"/>
      <c r="D62" s="58"/>
      <c r="E62" s="58"/>
      <c r="F62" s="73">
        <f t="shared" si="0"/>
        <v>0</v>
      </c>
      <c r="G62" s="74">
        <f t="shared" si="0"/>
        <v>0</v>
      </c>
    </row>
    <row r="63" spans="1:7" ht="15">
      <c r="A63" s="9" t="s">
        <v>291</v>
      </c>
      <c r="B63" s="17" t="s">
        <v>292</v>
      </c>
      <c r="C63" s="58"/>
      <c r="D63" s="58"/>
      <c r="E63" s="58"/>
      <c r="F63" s="73">
        <f t="shared" si="0"/>
        <v>0</v>
      </c>
      <c r="G63" s="74">
        <v>5757189</v>
      </c>
    </row>
    <row r="64" spans="1:7" ht="15">
      <c r="A64" s="9" t="s">
        <v>293</v>
      </c>
      <c r="B64" s="17" t="s">
        <v>294</v>
      </c>
      <c r="C64" s="58"/>
      <c r="D64" s="58"/>
      <c r="E64" s="58"/>
      <c r="F64" s="73">
        <f t="shared" si="0"/>
        <v>0</v>
      </c>
      <c r="G64" s="74">
        <f t="shared" si="0"/>
        <v>0</v>
      </c>
    </row>
    <row r="65" spans="1:7" ht="15">
      <c r="A65" s="9" t="s">
        <v>64</v>
      </c>
      <c r="B65" s="17" t="s">
        <v>295</v>
      </c>
      <c r="C65" s="58"/>
      <c r="D65" s="58"/>
      <c r="E65" s="58"/>
      <c r="F65" s="73">
        <f t="shared" si="0"/>
        <v>0</v>
      </c>
      <c r="G65" s="74">
        <f t="shared" si="0"/>
        <v>0</v>
      </c>
    </row>
    <row r="66" spans="1:7" ht="15">
      <c r="A66" s="9" t="s">
        <v>90</v>
      </c>
      <c r="B66" s="17" t="s">
        <v>296</v>
      </c>
      <c r="C66" s="58"/>
      <c r="D66" s="58"/>
      <c r="E66" s="58"/>
      <c r="F66" s="73">
        <f t="shared" si="0"/>
        <v>0</v>
      </c>
      <c r="G66" s="74">
        <f t="shared" si="0"/>
        <v>0</v>
      </c>
    </row>
    <row r="67" spans="1:7" ht="15">
      <c r="A67" s="9" t="s">
        <v>65</v>
      </c>
      <c r="B67" s="17" t="s">
        <v>297</v>
      </c>
      <c r="C67" s="58">
        <v>8215906</v>
      </c>
      <c r="D67" s="58"/>
      <c r="E67" s="58"/>
      <c r="F67" s="73">
        <f t="shared" si="0"/>
        <v>8215906</v>
      </c>
      <c r="G67" s="74">
        <f t="shared" si="0"/>
        <v>8215906</v>
      </c>
    </row>
    <row r="68" spans="1:7" ht="15">
      <c r="A68" s="9" t="s">
        <v>91</v>
      </c>
      <c r="B68" s="17" t="s">
        <v>298</v>
      </c>
      <c r="C68" s="58"/>
      <c r="D68" s="58"/>
      <c r="E68" s="58"/>
      <c r="F68" s="73">
        <f t="shared" si="0"/>
        <v>0</v>
      </c>
      <c r="G68" s="74">
        <f t="shared" si="0"/>
        <v>0</v>
      </c>
    </row>
    <row r="69" spans="1:7" ht="15">
      <c r="A69" s="9" t="s">
        <v>92</v>
      </c>
      <c r="B69" s="17" t="s">
        <v>299</v>
      </c>
      <c r="C69" s="58"/>
      <c r="D69" s="58"/>
      <c r="E69" s="58"/>
      <c r="F69" s="73">
        <f t="shared" si="0"/>
        <v>0</v>
      </c>
      <c r="G69" s="74">
        <f t="shared" si="0"/>
        <v>0</v>
      </c>
    </row>
    <row r="70" spans="1:7" ht="15">
      <c r="A70" s="9" t="s">
        <v>300</v>
      </c>
      <c r="B70" s="17" t="s">
        <v>301</v>
      </c>
      <c r="C70" s="58"/>
      <c r="D70" s="58"/>
      <c r="E70" s="58"/>
      <c r="F70" s="73">
        <f t="shared" si="0"/>
        <v>0</v>
      </c>
      <c r="G70" s="74">
        <f t="shared" si="0"/>
        <v>0</v>
      </c>
    </row>
    <row r="71" spans="1:7" ht="15">
      <c r="A71" s="14" t="s">
        <v>302</v>
      </c>
      <c r="B71" s="17" t="s">
        <v>303</v>
      </c>
      <c r="C71" s="58"/>
      <c r="D71" s="58"/>
      <c r="E71" s="58"/>
      <c r="F71" s="73">
        <f t="shared" si="0"/>
        <v>0</v>
      </c>
      <c r="G71" s="74">
        <f t="shared" si="0"/>
        <v>0</v>
      </c>
    </row>
    <row r="72" spans="1:7" ht="15">
      <c r="A72" s="9" t="s">
        <v>93</v>
      </c>
      <c r="B72" s="17" t="s">
        <v>304</v>
      </c>
      <c r="C72" s="58">
        <v>1325000</v>
      </c>
      <c r="D72" s="58"/>
      <c r="E72" s="58"/>
      <c r="F72" s="73">
        <f t="shared" si="0"/>
        <v>1325000</v>
      </c>
      <c r="G72" s="74">
        <v>23854716</v>
      </c>
    </row>
    <row r="73" spans="1:7" ht="15">
      <c r="A73" s="14" t="s">
        <v>171</v>
      </c>
      <c r="B73" s="17" t="s">
        <v>164</v>
      </c>
      <c r="C73" s="58">
        <v>150650277</v>
      </c>
      <c r="D73" s="58"/>
      <c r="E73" s="58"/>
      <c r="F73" s="73">
        <f t="shared" si="0"/>
        <v>150650277</v>
      </c>
      <c r="G73" s="75">
        <v>124202195</v>
      </c>
    </row>
    <row r="74" spans="1:7" ht="15">
      <c r="A74" s="14" t="s">
        <v>172</v>
      </c>
      <c r="B74" s="17" t="s">
        <v>164</v>
      </c>
      <c r="C74" s="58"/>
      <c r="D74" s="58"/>
      <c r="E74" s="58"/>
      <c r="F74" s="73">
        <f t="shared" si="0"/>
        <v>0</v>
      </c>
      <c r="G74" s="74">
        <v>320669821</v>
      </c>
    </row>
    <row r="75" spans="1:7" ht="15">
      <c r="A75" s="33" t="s">
        <v>66</v>
      </c>
      <c r="B75" s="36" t="s">
        <v>305</v>
      </c>
      <c r="C75" s="58">
        <f>SUM(C62:C74)</f>
        <v>160191183</v>
      </c>
      <c r="D75" s="58">
        <f>SUM(D62:D74)</f>
        <v>0</v>
      </c>
      <c r="E75" s="58"/>
      <c r="F75" s="73">
        <f t="shared" si="0"/>
        <v>160191183</v>
      </c>
      <c r="G75" s="74">
        <f>SUM(G62:G74)</f>
        <v>482699827</v>
      </c>
    </row>
    <row r="76" spans="1:7" ht="15.75">
      <c r="A76" s="37" t="s">
        <v>178</v>
      </c>
      <c r="B76" s="36"/>
      <c r="C76" s="58">
        <f>SUM(C26+C27+C52+C61+C75)</f>
        <v>268726744</v>
      </c>
      <c r="D76" s="58">
        <f>SUM(D26+D27+D52+D61+D75)</f>
        <v>2596800</v>
      </c>
      <c r="E76" s="58"/>
      <c r="F76" s="73">
        <f t="shared" si="0"/>
        <v>271323544</v>
      </c>
      <c r="G76" s="74">
        <f>SUM(G26+G27+G52+G61+G75)</f>
        <v>610135156</v>
      </c>
    </row>
    <row r="77" spans="1:7" ht="15">
      <c r="A77" s="21" t="s">
        <v>306</v>
      </c>
      <c r="B77" s="17" t="s">
        <v>307</v>
      </c>
      <c r="C77" s="58">
        <v>0</v>
      </c>
      <c r="D77" s="58">
        <v>11400000</v>
      </c>
      <c r="E77" s="58"/>
      <c r="F77" s="73">
        <f t="shared" si="0"/>
        <v>11400000</v>
      </c>
      <c r="G77" s="74">
        <v>18900000</v>
      </c>
    </row>
    <row r="78" spans="1:7" ht="15">
      <c r="A78" s="21" t="s">
        <v>94</v>
      </c>
      <c r="B78" s="17" t="s">
        <v>308</v>
      </c>
      <c r="C78" s="58">
        <v>0</v>
      </c>
      <c r="D78" s="58">
        <v>15165000</v>
      </c>
      <c r="E78" s="58"/>
      <c r="F78" s="73">
        <f t="shared" si="0"/>
        <v>15165000</v>
      </c>
      <c r="G78" s="74">
        <v>20467048</v>
      </c>
    </row>
    <row r="79" spans="1:7" ht="15">
      <c r="A79" s="21" t="s">
        <v>309</v>
      </c>
      <c r="B79" s="17" t="s">
        <v>310</v>
      </c>
      <c r="C79" s="58">
        <v>0</v>
      </c>
      <c r="D79" s="58">
        <v>0</v>
      </c>
      <c r="E79" s="58"/>
      <c r="F79" s="73">
        <f t="shared" si="0"/>
        <v>0</v>
      </c>
      <c r="G79" s="74">
        <f t="shared" si="0"/>
        <v>0</v>
      </c>
    </row>
    <row r="80" spans="1:7" ht="15">
      <c r="A80" s="21" t="s">
        <v>311</v>
      </c>
      <c r="B80" s="17" t="s">
        <v>312</v>
      </c>
      <c r="C80" s="58">
        <v>0</v>
      </c>
      <c r="D80" s="58">
        <v>26842000</v>
      </c>
      <c r="E80" s="58"/>
      <c r="F80" s="73">
        <f t="shared" si="0"/>
        <v>26842000</v>
      </c>
      <c r="G80" s="74">
        <v>52681184</v>
      </c>
    </row>
    <row r="81" spans="1:7" ht="15">
      <c r="A81" s="5" t="s">
        <v>313</v>
      </c>
      <c r="B81" s="17" t="s">
        <v>314</v>
      </c>
      <c r="C81" s="58"/>
      <c r="D81" s="58"/>
      <c r="E81" s="58"/>
      <c r="F81" s="73">
        <f t="shared" si="0"/>
        <v>0</v>
      </c>
      <c r="G81" s="74">
        <f t="shared" si="0"/>
        <v>0</v>
      </c>
    </row>
    <row r="82" spans="1:7" ht="15">
      <c r="A82" s="5" t="s">
        <v>315</v>
      </c>
      <c r="B82" s="17" t="s">
        <v>316</v>
      </c>
      <c r="C82" s="58"/>
      <c r="D82" s="58"/>
      <c r="E82" s="58"/>
      <c r="F82" s="73">
        <f t="shared" si="0"/>
        <v>0</v>
      </c>
      <c r="G82" s="74">
        <f t="shared" si="0"/>
        <v>0</v>
      </c>
    </row>
    <row r="83" spans="1:7" ht="15">
      <c r="A83" s="5" t="s">
        <v>317</v>
      </c>
      <c r="B83" s="17" t="s">
        <v>318</v>
      </c>
      <c r="C83" s="58">
        <v>0</v>
      </c>
      <c r="D83" s="58">
        <v>14422000</v>
      </c>
      <c r="E83" s="58"/>
      <c r="F83" s="73">
        <f t="shared" si="0"/>
        <v>14422000</v>
      </c>
      <c r="G83" s="74">
        <v>24855262</v>
      </c>
    </row>
    <row r="84" spans="1:7" ht="15">
      <c r="A84" s="34" t="s">
        <v>67</v>
      </c>
      <c r="B84" s="36" t="s">
        <v>319</v>
      </c>
      <c r="C84" s="58">
        <f>SUM(C77:C83)</f>
        <v>0</v>
      </c>
      <c r="D84" s="58">
        <f>SUM(D77:D83)</f>
        <v>67829000</v>
      </c>
      <c r="E84" s="58"/>
      <c r="F84" s="73">
        <f t="shared" si="0"/>
        <v>67829000</v>
      </c>
      <c r="G84" s="74">
        <f>SUM(G77:G83)</f>
        <v>116903494</v>
      </c>
    </row>
    <row r="85" spans="1:7" ht="15">
      <c r="A85" s="10" t="s">
        <v>320</v>
      </c>
      <c r="B85" s="17" t="s">
        <v>321</v>
      </c>
      <c r="C85" s="58">
        <v>0</v>
      </c>
      <c r="D85" s="58">
        <v>15410000</v>
      </c>
      <c r="E85" s="58"/>
      <c r="F85" s="73">
        <f t="shared" si="0"/>
        <v>15410000</v>
      </c>
      <c r="G85" s="74">
        <v>16624960</v>
      </c>
    </row>
    <row r="86" spans="1:7" ht="15">
      <c r="A86" s="10" t="s">
        <v>322</v>
      </c>
      <c r="B86" s="17" t="s">
        <v>323</v>
      </c>
      <c r="C86" s="58"/>
      <c r="D86" s="58"/>
      <c r="E86" s="58"/>
      <c r="F86" s="73">
        <f aca="true" t="shared" si="1" ref="F86:G123">SUM(C86:E86)</f>
        <v>0</v>
      </c>
      <c r="G86" s="74">
        <f t="shared" si="1"/>
        <v>0</v>
      </c>
    </row>
    <row r="87" spans="1:7" ht="15">
      <c r="A87" s="10" t="s">
        <v>324</v>
      </c>
      <c r="B87" s="17" t="s">
        <v>325</v>
      </c>
      <c r="C87" s="58"/>
      <c r="D87" s="58"/>
      <c r="E87" s="58"/>
      <c r="F87" s="73">
        <f t="shared" si="1"/>
        <v>0</v>
      </c>
      <c r="G87" s="74">
        <f t="shared" si="1"/>
        <v>0</v>
      </c>
    </row>
    <row r="88" spans="1:7" ht="15">
      <c r="A88" s="10" t="s">
        <v>326</v>
      </c>
      <c r="B88" s="17" t="s">
        <v>327</v>
      </c>
      <c r="C88" s="58">
        <v>0</v>
      </c>
      <c r="D88" s="58">
        <v>4160000</v>
      </c>
      <c r="E88" s="58"/>
      <c r="F88" s="73">
        <f t="shared" si="1"/>
        <v>4160000</v>
      </c>
      <c r="G88" s="74">
        <v>4488040</v>
      </c>
    </row>
    <row r="89" spans="1:7" ht="15">
      <c r="A89" s="33" t="s">
        <v>68</v>
      </c>
      <c r="B89" s="36" t="s">
        <v>328</v>
      </c>
      <c r="C89" s="58">
        <f>SUM(C85:C88)</f>
        <v>0</v>
      </c>
      <c r="D89" s="58">
        <f>SUM(D85:D88)</f>
        <v>19570000</v>
      </c>
      <c r="E89" s="58"/>
      <c r="F89" s="73">
        <f t="shared" si="1"/>
        <v>19570000</v>
      </c>
      <c r="G89" s="74">
        <f>SUM(G85:G88)</f>
        <v>21113000</v>
      </c>
    </row>
    <row r="90" spans="1:7" ht="15">
      <c r="A90" s="10" t="s">
        <v>329</v>
      </c>
      <c r="B90" s="17" t="s">
        <v>330</v>
      </c>
      <c r="C90" s="58"/>
      <c r="D90" s="58"/>
      <c r="E90" s="58"/>
      <c r="F90" s="73">
        <f t="shared" si="1"/>
        <v>0</v>
      </c>
      <c r="G90" s="74">
        <f t="shared" si="1"/>
        <v>0</v>
      </c>
    </row>
    <row r="91" spans="1:7" ht="15">
      <c r="A91" s="10" t="s">
        <v>95</v>
      </c>
      <c r="B91" s="17" t="s">
        <v>331</v>
      </c>
      <c r="C91" s="58"/>
      <c r="D91" s="58"/>
      <c r="E91" s="58"/>
      <c r="F91" s="73">
        <f t="shared" si="1"/>
        <v>0</v>
      </c>
      <c r="G91" s="74">
        <f t="shared" si="1"/>
        <v>0</v>
      </c>
    </row>
    <row r="92" spans="1:7" ht="15">
      <c r="A92" s="10" t="s">
        <v>96</v>
      </c>
      <c r="B92" s="17" t="s">
        <v>332</v>
      </c>
      <c r="C92" s="58"/>
      <c r="D92" s="58"/>
      <c r="E92" s="58"/>
      <c r="F92" s="73">
        <f t="shared" si="1"/>
        <v>0</v>
      </c>
      <c r="G92" s="74">
        <f t="shared" si="1"/>
        <v>0</v>
      </c>
    </row>
    <row r="93" spans="1:7" ht="15">
      <c r="A93" s="10" t="s">
        <v>97</v>
      </c>
      <c r="B93" s="17" t="s">
        <v>333</v>
      </c>
      <c r="C93" s="58"/>
      <c r="D93" s="58"/>
      <c r="E93" s="58"/>
      <c r="F93" s="73">
        <f t="shared" si="1"/>
        <v>0</v>
      </c>
      <c r="G93" s="74">
        <v>0</v>
      </c>
    </row>
    <row r="94" spans="1:7" ht="15">
      <c r="A94" s="10" t="s">
        <v>98</v>
      </c>
      <c r="B94" s="17" t="s">
        <v>334</v>
      </c>
      <c r="C94" s="58"/>
      <c r="D94" s="58"/>
      <c r="E94" s="58"/>
      <c r="F94" s="73">
        <f t="shared" si="1"/>
        <v>0</v>
      </c>
      <c r="G94" s="74">
        <f t="shared" si="1"/>
        <v>0</v>
      </c>
    </row>
    <row r="95" spans="1:7" ht="15">
      <c r="A95" s="10" t="s">
        <v>99</v>
      </c>
      <c r="B95" s="17" t="s">
        <v>335</v>
      </c>
      <c r="C95" s="58"/>
      <c r="D95" s="58"/>
      <c r="E95" s="58"/>
      <c r="F95" s="73">
        <f t="shared" si="1"/>
        <v>0</v>
      </c>
      <c r="G95" s="74">
        <f t="shared" si="1"/>
        <v>0</v>
      </c>
    </row>
    <row r="96" spans="1:7" ht="15">
      <c r="A96" s="10" t="s">
        <v>336</v>
      </c>
      <c r="B96" s="17" t="s">
        <v>337</v>
      </c>
      <c r="C96" s="58"/>
      <c r="D96" s="58"/>
      <c r="E96" s="58"/>
      <c r="F96" s="73">
        <f t="shared" si="1"/>
        <v>0</v>
      </c>
      <c r="G96" s="74">
        <f t="shared" si="1"/>
        <v>0</v>
      </c>
    </row>
    <row r="97" spans="1:7" ht="15">
      <c r="A97" s="10" t="s">
        <v>100</v>
      </c>
      <c r="B97" s="17" t="s">
        <v>338</v>
      </c>
      <c r="C97" s="58"/>
      <c r="D97" s="58"/>
      <c r="E97" s="58"/>
      <c r="F97" s="73">
        <f t="shared" si="1"/>
        <v>0</v>
      </c>
      <c r="G97" s="74">
        <f t="shared" si="1"/>
        <v>0</v>
      </c>
    </row>
    <row r="98" spans="1:7" ht="15">
      <c r="A98" s="33" t="s">
        <v>69</v>
      </c>
      <c r="B98" s="36" t="s">
        <v>339</v>
      </c>
      <c r="C98" s="58">
        <f>SUM(C90:C97)</f>
        <v>0</v>
      </c>
      <c r="D98" s="58">
        <f>SUM(D90:D97)</f>
        <v>0</v>
      </c>
      <c r="E98" s="58"/>
      <c r="F98" s="73">
        <f t="shared" si="1"/>
        <v>0</v>
      </c>
      <c r="G98" s="74">
        <f t="shared" si="1"/>
        <v>0</v>
      </c>
    </row>
    <row r="99" spans="1:7" ht="15.75">
      <c r="A99" s="37" t="s">
        <v>179</v>
      </c>
      <c r="B99" s="36"/>
      <c r="C99" s="58">
        <f>SUM(C98,C89,C84)</f>
        <v>0</v>
      </c>
      <c r="D99" s="58">
        <f>SUM(D98,D89,D84)</f>
        <v>87399000</v>
      </c>
      <c r="E99" s="58"/>
      <c r="F99" s="73">
        <f t="shared" si="1"/>
        <v>87399000</v>
      </c>
      <c r="G99" s="74">
        <f>SUM(G84+G89)</f>
        <v>138016494</v>
      </c>
    </row>
    <row r="100" spans="1:7" ht="15.75">
      <c r="A100" s="22" t="s">
        <v>108</v>
      </c>
      <c r="B100" s="23" t="s">
        <v>340</v>
      </c>
      <c r="C100" s="58">
        <f>SUM(C76+C99)</f>
        <v>268726744</v>
      </c>
      <c r="D100" s="58">
        <f>SUM(D76+D99)</f>
        <v>89995800</v>
      </c>
      <c r="E100" s="58"/>
      <c r="F100" s="73">
        <f t="shared" si="1"/>
        <v>358722544</v>
      </c>
      <c r="G100" s="74">
        <f>SUM(G99+G76)</f>
        <v>748151650</v>
      </c>
    </row>
    <row r="101" spans="1:25" ht="15">
      <c r="A101" s="10" t="s">
        <v>101</v>
      </c>
      <c r="B101" s="4" t="s">
        <v>341</v>
      </c>
      <c r="C101" s="67"/>
      <c r="D101" s="67"/>
      <c r="E101" s="67"/>
      <c r="F101" s="73">
        <f t="shared" si="1"/>
        <v>0</v>
      </c>
      <c r="G101" s="74">
        <f t="shared" si="1"/>
        <v>0</v>
      </c>
      <c r="H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4"/>
      <c r="Y101" s="84"/>
    </row>
    <row r="102" spans="1:25" ht="15">
      <c r="A102" s="10" t="s">
        <v>342</v>
      </c>
      <c r="B102" s="4" t="s">
        <v>343</v>
      </c>
      <c r="C102" s="67"/>
      <c r="D102" s="67"/>
      <c r="E102" s="67"/>
      <c r="F102" s="73">
        <f t="shared" si="1"/>
        <v>0</v>
      </c>
      <c r="G102" s="74">
        <f t="shared" si="1"/>
        <v>0</v>
      </c>
      <c r="H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4"/>
      <c r="Y102" s="84"/>
    </row>
    <row r="103" spans="1:25" ht="15">
      <c r="A103" s="10" t="s">
        <v>102</v>
      </c>
      <c r="B103" s="4" t="s">
        <v>344</v>
      </c>
      <c r="C103" s="67"/>
      <c r="D103" s="67"/>
      <c r="E103" s="67"/>
      <c r="F103" s="73">
        <f t="shared" si="1"/>
        <v>0</v>
      </c>
      <c r="G103" s="74">
        <f t="shared" si="1"/>
        <v>0</v>
      </c>
      <c r="H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4"/>
      <c r="Y103" s="84"/>
    </row>
    <row r="104" spans="1:25" ht="15">
      <c r="A104" s="12" t="s">
        <v>70</v>
      </c>
      <c r="B104" s="6" t="s">
        <v>345</v>
      </c>
      <c r="C104" s="68"/>
      <c r="D104" s="68"/>
      <c r="E104" s="68"/>
      <c r="F104" s="73">
        <f t="shared" si="1"/>
        <v>0</v>
      </c>
      <c r="G104" s="74">
        <f t="shared" si="1"/>
        <v>0</v>
      </c>
      <c r="H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4"/>
      <c r="Y104" s="84"/>
    </row>
    <row r="105" spans="1:25" ht="15">
      <c r="A105" s="24" t="s">
        <v>103</v>
      </c>
      <c r="B105" s="4" t="s">
        <v>346</v>
      </c>
      <c r="C105" s="69"/>
      <c r="D105" s="69"/>
      <c r="E105" s="69"/>
      <c r="F105" s="73">
        <f t="shared" si="1"/>
        <v>0</v>
      </c>
      <c r="G105" s="74">
        <f t="shared" si="1"/>
        <v>0</v>
      </c>
      <c r="H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4"/>
      <c r="Y105" s="84"/>
    </row>
    <row r="106" spans="1:25" ht="15">
      <c r="A106" s="24" t="s">
        <v>73</v>
      </c>
      <c r="B106" s="4" t="s">
        <v>347</v>
      </c>
      <c r="C106" s="69"/>
      <c r="D106" s="69"/>
      <c r="E106" s="69"/>
      <c r="F106" s="73">
        <f t="shared" si="1"/>
        <v>0</v>
      </c>
      <c r="G106" s="74">
        <f t="shared" si="1"/>
        <v>0</v>
      </c>
      <c r="H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4"/>
      <c r="Y106" s="84"/>
    </row>
    <row r="107" spans="1:25" ht="15">
      <c r="A107" s="10" t="s">
        <v>348</v>
      </c>
      <c r="B107" s="4" t="s">
        <v>349</v>
      </c>
      <c r="C107" s="67"/>
      <c r="D107" s="67"/>
      <c r="E107" s="67"/>
      <c r="F107" s="73">
        <f t="shared" si="1"/>
        <v>0</v>
      </c>
      <c r="G107" s="74">
        <f t="shared" si="1"/>
        <v>0</v>
      </c>
      <c r="H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4"/>
      <c r="Y107" s="84"/>
    </row>
    <row r="108" spans="1:25" ht="15">
      <c r="A108" s="10" t="s">
        <v>104</v>
      </c>
      <c r="B108" s="4" t="s">
        <v>350</v>
      </c>
      <c r="C108" s="67"/>
      <c r="D108" s="67"/>
      <c r="E108" s="67"/>
      <c r="F108" s="73">
        <f t="shared" si="1"/>
        <v>0</v>
      </c>
      <c r="G108" s="74">
        <f t="shared" si="1"/>
        <v>0</v>
      </c>
      <c r="H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4"/>
      <c r="Y108" s="84"/>
    </row>
    <row r="109" spans="1:25" ht="15">
      <c r="A109" s="11" t="s">
        <v>71</v>
      </c>
      <c r="B109" s="6" t="s">
        <v>351</v>
      </c>
      <c r="C109" s="70"/>
      <c r="D109" s="70"/>
      <c r="E109" s="70"/>
      <c r="F109" s="73">
        <f t="shared" si="1"/>
        <v>0</v>
      </c>
      <c r="G109" s="74">
        <f t="shared" si="1"/>
        <v>0</v>
      </c>
      <c r="H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4"/>
      <c r="Y109" s="84"/>
    </row>
    <row r="110" spans="1:25" ht="15">
      <c r="A110" s="24" t="s">
        <v>352</v>
      </c>
      <c r="B110" s="4" t="s">
        <v>353</v>
      </c>
      <c r="C110" s="69"/>
      <c r="D110" s="69"/>
      <c r="E110" s="69"/>
      <c r="F110" s="73">
        <f t="shared" si="1"/>
        <v>0</v>
      </c>
      <c r="G110" s="74">
        <f t="shared" si="1"/>
        <v>0</v>
      </c>
      <c r="H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4"/>
      <c r="Y110" s="84"/>
    </row>
    <row r="111" spans="1:25" ht="15">
      <c r="A111" s="24" t="s">
        <v>354</v>
      </c>
      <c r="B111" s="4" t="s">
        <v>355</v>
      </c>
      <c r="C111" s="69">
        <v>1358021</v>
      </c>
      <c r="D111" s="69"/>
      <c r="E111" s="69"/>
      <c r="F111" s="73">
        <f t="shared" si="1"/>
        <v>1358021</v>
      </c>
      <c r="G111" s="75">
        <v>2504402</v>
      </c>
      <c r="H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4"/>
      <c r="Y111" s="84"/>
    </row>
    <row r="112" spans="1:25" ht="15">
      <c r="A112" s="11" t="s">
        <v>356</v>
      </c>
      <c r="B112" s="6" t="s">
        <v>357</v>
      </c>
      <c r="C112" s="69"/>
      <c r="D112" s="69"/>
      <c r="E112" s="69"/>
      <c r="F112" s="73">
        <f t="shared" si="1"/>
        <v>0</v>
      </c>
      <c r="G112" s="74">
        <f t="shared" si="1"/>
        <v>0</v>
      </c>
      <c r="H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4"/>
      <c r="Y112" s="84"/>
    </row>
    <row r="113" spans="1:25" ht="15">
      <c r="A113" s="24" t="s">
        <v>358</v>
      </c>
      <c r="B113" s="4" t="s">
        <v>359</v>
      </c>
      <c r="C113" s="69"/>
      <c r="D113" s="69"/>
      <c r="E113" s="69"/>
      <c r="F113" s="73">
        <f t="shared" si="1"/>
        <v>0</v>
      </c>
      <c r="G113" s="74">
        <f t="shared" si="1"/>
        <v>0</v>
      </c>
      <c r="H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4"/>
      <c r="Y113" s="84"/>
    </row>
    <row r="114" spans="1:25" ht="15">
      <c r="A114" s="24" t="s">
        <v>360</v>
      </c>
      <c r="B114" s="4" t="s">
        <v>361</v>
      </c>
      <c r="C114" s="69"/>
      <c r="D114" s="69"/>
      <c r="E114" s="69"/>
      <c r="F114" s="73">
        <f t="shared" si="1"/>
        <v>0</v>
      </c>
      <c r="G114" s="74">
        <f t="shared" si="1"/>
        <v>0</v>
      </c>
      <c r="H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4"/>
      <c r="Y114" s="84"/>
    </row>
    <row r="115" spans="1:25" ht="15">
      <c r="A115" s="24" t="s">
        <v>362</v>
      </c>
      <c r="B115" s="4" t="s">
        <v>363</v>
      </c>
      <c r="C115" s="69"/>
      <c r="D115" s="69"/>
      <c r="E115" s="69"/>
      <c r="F115" s="73">
        <f t="shared" si="1"/>
        <v>0</v>
      </c>
      <c r="G115" s="74">
        <f t="shared" si="1"/>
        <v>0</v>
      </c>
      <c r="H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4"/>
      <c r="Y115" s="84"/>
    </row>
    <row r="116" spans="1:25" ht="15">
      <c r="A116" s="25" t="s">
        <v>72</v>
      </c>
      <c r="B116" s="26" t="s">
        <v>364</v>
      </c>
      <c r="C116" s="70"/>
      <c r="D116" s="70"/>
      <c r="E116" s="70"/>
      <c r="F116" s="73">
        <f t="shared" si="1"/>
        <v>0</v>
      </c>
      <c r="G116" s="74">
        <f t="shared" si="1"/>
        <v>0</v>
      </c>
      <c r="H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4"/>
      <c r="Y116" s="84"/>
    </row>
    <row r="117" spans="1:25" ht="15">
      <c r="A117" s="24" t="s">
        <v>365</v>
      </c>
      <c r="B117" s="4" t="s">
        <v>366</v>
      </c>
      <c r="C117" s="69"/>
      <c r="D117" s="69"/>
      <c r="E117" s="69"/>
      <c r="F117" s="73">
        <f t="shared" si="1"/>
        <v>0</v>
      </c>
      <c r="G117" s="74">
        <f t="shared" si="1"/>
        <v>0</v>
      </c>
      <c r="H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4"/>
      <c r="Y117" s="84"/>
    </row>
    <row r="118" spans="1:25" ht="15">
      <c r="A118" s="10" t="s">
        <v>367</v>
      </c>
      <c r="B118" s="4" t="s">
        <v>368</v>
      </c>
      <c r="C118" s="67"/>
      <c r="D118" s="67"/>
      <c r="E118" s="67"/>
      <c r="F118" s="73">
        <f t="shared" si="1"/>
        <v>0</v>
      </c>
      <c r="G118" s="74">
        <f t="shared" si="1"/>
        <v>0</v>
      </c>
      <c r="H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4"/>
      <c r="Y118" s="84"/>
    </row>
    <row r="119" spans="1:25" ht="15">
      <c r="A119" s="24" t="s">
        <v>105</v>
      </c>
      <c r="B119" s="4" t="s">
        <v>369</v>
      </c>
      <c r="C119" s="69"/>
      <c r="D119" s="69"/>
      <c r="E119" s="69"/>
      <c r="F119" s="73">
        <f t="shared" si="1"/>
        <v>0</v>
      </c>
      <c r="G119" s="74">
        <f t="shared" si="1"/>
        <v>0</v>
      </c>
      <c r="H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4"/>
      <c r="Y119" s="84"/>
    </row>
    <row r="120" spans="1:25" ht="15">
      <c r="A120" s="24" t="s">
        <v>74</v>
      </c>
      <c r="B120" s="4" t="s">
        <v>370</v>
      </c>
      <c r="C120" s="69"/>
      <c r="D120" s="69"/>
      <c r="E120" s="69"/>
      <c r="F120" s="73">
        <f t="shared" si="1"/>
        <v>0</v>
      </c>
      <c r="G120" s="74">
        <f t="shared" si="1"/>
        <v>0</v>
      </c>
      <c r="H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4"/>
      <c r="Y120" s="84"/>
    </row>
    <row r="121" spans="1:25" ht="15">
      <c r="A121" s="25" t="s">
        <v>75</v>
      </c>
      <c r="B121" s="26" t="s">
        <v>371</v>
      </c>
      <c r="C121" s="70"/>
      <c r="D121" s="70"/>
      <c r="E121" s="70"/>
      <c r="F121" s="73">
        <f t="shared" si="1"/>
        <v>0</v>
      </c>
      <c r="G121" s="74">
        <f t="shared" si="1"/>
        <v>0</v>
      </c>
      <c r="H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4"/>
      <c r="Y121" s="84"/>
    </row>
    <row r="122" spans="1:25" ht="15">
      <c r="A122" s="10" t="s">
        <v>372</v>
      </c>
      <c r="B122" s="4" t="s">
        <v>373</v>
      </c>
      <c r="C122" s="67"/>
      <c r="D122" s="67"/>
      <c r="E122" s="67"/>
      <c r="F122" s="73">
        <f t="shared" si="1"/>
        <v>0</v>
      </c>
      <c r="G122" s="74">
        <f t="shared" si="1"/>
        <v>0</v>
      </c>
      <c r="H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4"/>
      <c r="Y122" s="84"/>
    </row>
    <row r="123" spans="1:25" ht="15.75">
      <c r="A123" s="27" t="s">
        <v>109</v>
      </c>
      <c r="B123" s="28" t="s">
        <v>374</v>
      </c>
      <c r="C123" s="70">
        <f>SUM(C111)</f>
        <v>1358021</v>
      </c>
      <c r="D123" s="70">
        <f>SUM(D104+D109+D112+D116+D121)</f>
        <v>0</v>
      </c>
      <c r="E123" s="70"/>
      <c r="F123" s="73">
        <f t="shared" si="1"/>
        <v>1358021</v>
      </c>
      <c r="G123" s="74">
        <v>2504402</v>
      </c>
      <c r="H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4"/>
      <c r="Y123" s="84"/>
    </row>
    <row r="124" spans="1:25" ht="15.75">
      <c r="A124" s="88" t="s">
        <v>145</v>
      </c>
      <c r="B124" s="30"/>
      <c r="C124" s="58">
        <f>SUM(C100+C123)</f>
        <v>270084765</v>
      </c>
      <c r="D124" s="58">
        <f>SUM(D100+D123)</f>
        <v>89995800</v>
      </c>
      <c r="E124" s="58"/>
      <c r="F124" s="73">
        <f>SUM(C124:E124)</f>
        <v>360080565</v>
      </c>
      <c r="G124" s="74">
        <f>SUM(G100+G123)</f>
        <v>750656052</v>
      </c>
      <c r="H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</row>
    <row r="125" spans="2:25" ht="15">
      <c r="B125" s="84"/>
      <c r="C125" s="76"/>
      <c r="D125" s="76"/>
      <c r="E125" s="76"/>
      <c r="F125" s="76"/>
      <c r="G125" s="77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</row>
    <row r="126" spans="2:25" ht="15">
      <c r="B126" s="84"/>
      <c r="C126" s="76"/>
      <c r="D126" s="76"/>
      <c r="E126" s="76"/>
      <c r="F126" s="76"/>
      <c r="G126" s="77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</row>
    <row r="127" spans="2:25" ht="15">
      <c r="B127" s="84"/>
      <c r="C127" s="76"/>
      <c r="D127" s="76"/>
      <c r="E127" s="76"/>
      <c r="F127" s="76"/>
      <c r="G127" s="77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</row>
    <row r="128" spans="2:25" ht="15">
      <c r="B128" s="84"/>
      <c r="C128" s="76"/>
      <c r="D128" s="76"/>
      <c r="E128" s="76"/>
      <c r="F128" s="76"/>
      <c r="G128" s="77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</row>
    <row r="129" spans="2:25" ht="15">
      <c r="B129" s="84"/>
      <c r="C129" s="76"/>
      <c r="D129" s="76"/>
      <c r="E129" s="76"/>
      <c r="F129" s="76"/>
      <c r="G129" s="77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</row>
    <row r="130" spans="2:25" ht="15">
      <c r="B130" s="84"/>
      <c r="C130" s="76"/>
      <c r="D130" s="76"/>
      <c r="E130" s="76"/>
      <c r="F130" s="76"/>
      <c r="G130" s="77"/>
      <c r="H130" s="84"/>
      <c r="I130" s="84"/>
      <c r="J130" s="89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2:25" ht="15">
      <c r="B131" s="84"/>
      <c r="C131" s="76"/>
      <c r="D131" s="76"/>
      <c r="E131" s="76"/>
      <c r="F131" s="76"/>
      <c r="G131" s="77"/>
      <c r="H131" s="84"/>
      <c r="I131" s="84"/>
      <c r="J131" s="89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</row>
    <row r="132" spans="2:25" ht="15">
      <c r="B132" s="84"/>
      <c r="C132" s="76"/>
      <c r="D132" s="76"/>
      <c r="E132" s="76"/>
      <c r="F132" s="76"/>
      <c r="G132" s="77"/>
      <c r="H132" s="84"/>
      <c r="I132" s="84"/>
      <c r="J132" s="89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</row>
    <row r="133" spans="2:25" ht="15">
      <c r="B133" s="84"/>
      <c r="C133" s="76"/>
      <c r="D133" s="76"/>
      <c r="E133" s="76"/>
      <c r="F133" s="76"/>
      <c r="G133" s="77"/>
      <c r="H133" s="84"/>
      <c r="I133" s="84"/>
      <c r="J133" s="89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</row>
    <row r="134" spans="2:25" ht="15">
      <c r="B134" s="84"/>
      <c r="C134" s="76"/>
      <c r="D134" s="76"/>
      <c r="E134" s="76"/>
      <c r="F134" s="76"/>
      <c r="G134" s="77"/>
      <c r="H134" s="84"/>
      <c r="I134" s="84"/>
      <c r="J134" s="89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</row>
    <row r="135" spans="2:25" ht="15">
      <c r="B135" s="84"/>
      <c r="C135" s="76"/>
      <c r="D135" s="76"/>
      <c r="E135" s="76"/>
      <c r="F135" s="76"/>
      <c r="G135" s="77"/>
      <c r="H135" s="84"/>
      <c r="I135" s="84"/>
      <c r="J135" s="89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</row>
    <row r="136" spans="2:25" ht="15">
      <c r="B136" s="84"/>
      <c r="C136" s="76"/>
      <c r="D136" s="76"/>
      <c r="E136" s="76"/>
      <c r="F136" s="76"/>
      <c r="G136" s="77"/>
      <c r="H136" s="84"/>
      <c r="I136" s="84"/>
      <c r="J136" s="89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</row>
    <row r="137" spans="2:25" ht="15">
      <c r="B137" s="84"/>
      <c r="C137" s="76"/>
      <c r="D137" s="76"/>
      <c r="E137" s="76"/>
      <c r="F137" s="76"/>
      <c r="G137" s="77"/>
      <c r="H137" s="84"/>
      <c r="I137" s="84"/>
      <c r="J137" s="89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</row>
    <row r="138" spans="2:25" ht="15">
      <c r="B138" s="84"/>
      <c r="C138" s="76"/>
      <c r="D138" s="76"/>
      <c r="E138" s="76"/>
      <c r="F138" s="76"/>
      <c r="G138" s="77"/>
      <c r="H138" s="84"/>
      <c r="I138" s="84"/>
      <c r="J138" s="89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</row>
    <row r="139" spans="2:25" ht="15">
      <c r="B139" s="84"/>
      <c r="C139" s="76"/>
      <c r="D139" s="76"/>
      <c r="E139" s="76"/>
      <c r="F139" s="76"/>
      <c r="G139" s="77"/>
      <c r="H139" s="84"/>
      <c r="I139" s="84"/>
      <c r="J139" s="89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</row>
    <row r="140" spans="2:25" ht="15">
      <c r="B140" s="84"/>
      <c r="C140" s="76"/>
      <c r="D140" s="76"/>
      <c r="E140" s="76"/>
      <c r="F140" s="76"/>
      <c r="G140" s="77"/>
      <c r="H140" s="84"/>
      <c r="I140" s="84"/>
      <c r="J140" s="89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</row>
    <row r="141" spans="2:25" ht="15">
      <c r="B141" s="84"/>
      <c r="C141" s="76"/>
      <c r="D141" s="76"/>
      <c r="E141" s="76"/>
      <c r="F141" s="76"/>
      <c r="G141" s="77"/>
      <c r="H141" s="84"/>
      <c r="I141" s="84"/>
      <c r="J141" s="89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</row>
    <row r="142" spans="2:25" ht="15">
      <c r="B142" s="84"/>
      <c r="C142" s="76"/>
      <c r="D142" s="76"/>
      <c r="E142" s="76"/>
      <c r="F142" s="76"/>
      <c r="G142" s="77"/>
      <c r="H142" s="84"/>
      <c r="I142" s="84"/>
      <c r="J142" s="89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</row>
    <row r="143" spans="2:25" ht="15">
      <c r="B143" s="84"/>
      <c r="C143" s="76"/>
      <c r="D143" s="76"/>
      <c r="E143" s="76"/>
      <c r="F143" s="76"/>
      <c r="G143" s="77"/>
      <c r="H143" s="84"/>
      <c r="I143" s="84"/>
      <c r="J143" s="89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</row>
    <row r="144" spans="2:25" ht="15">
      <c r="B144" s="84"/>
      <c r="C144" s="76"/>
      <c r="D144" s="76"/>
      <c r="E144" s="76"/>
      <c r="F144" s="76"/>
      <c r="G144" s="77"/>
      <c r="H144" s="84"/>
      <c r="I144" s="84"/>
      <c r="J144" s="89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</row>
    <row r="145" spans="2:25" ht="15">
      <c r="B145" s="84"/>
      <c r="C145" s="76"/>
      <c r="D145" s="76"/>
      <c r="E145" s="76"/>
      <c r="F145" s="76"/>
      <c r="G145" s="77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</row>
    <row r="146" spans="2:25" ht="15">
      <c r="B146" s="84"/>
      <c r="C146" s="76"/>
      <c r="D146" s="76"/>
      <c r="E146" s="76"/>
      <c r="F146" s="76"/>
      <c r="G146" s="77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</row>
    <row r="147" spans="2:25" ht="15">
      <c r="B147" s="84"/>
      <c r="C147" s="76"/>
      <c r="D147" s="76"/>
      <c r="E147" s="76"/>
      <c r="F147" s="76"/>
      <c r="G147" s="77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</row>
    <row r="148" spans="2:25" ht="15">
      <c r="B148" s="84"/>
      <c r="C148" s="76"/>
      <c r="D148" s="76"/>
      <c r="E148" s="76"/>
      <c r="F148" s="76"/>
      <c r="G148" s="77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</row>
    <row r="149" spans="2:25" ht="15">
      <c r="B149" s="84"/>
      <c r="C149" s="76"/>
      <c r="D149" s="76"/>
      <c r="E149" s="76"/>
      <c r="F149" s="76"/>
      <c r="G149" s="77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</row>
    <row r="150" spans="2:25" ht="15">
      <c r="B150" s="84"/>
      <c r="C150" s="76"/>
      <c r="D150" s="76"/>
      <c r="E150" s="76"/>
      <c r="F150" s="76"/>
      <c r="G150" s="77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</row>
    <row r="151" spans="2:25" ht="15">
      <c r="B151" s="84"/>
      <c r="C151" s="76"/>
      <c r="D151" s="76"/>
      <c r="E151" s="76"/>
      <c r="F151" s="76"/>
      <c r="G151" s="77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</row>
    <row r="152" spans="2:25" ht="15">
      <c r="B152" s="84"/>
      <c r="C152" s="76"/>
      <c r="D152" s="76"/>
      <c r="E152" s="76"/>
      <c r="F152" s="76"/>
      <c r="G152" s="77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</row>
    <row r="153" spans="2:25" ht="15">
      <c r="B153" s="84"/>
      <c r="C153" s="76"/>
      <c r="D153" s="76"/>
      <c r="E153" s="76"/>
      <c r="F153" s="76"/>
      <c r="G153" s="77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</row>
    <row r="154" spans="2:25" ht="15">
      <c r="B154" s="84"/>
      <c r="C154" s="76"/>
      <c r="D154" s="76"/>
      <c r="E154" s="76"/>
      <c r="F154" s="76"/>
      <c r="G154" s="77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</row>
    <row r="155" spans="2:25" ht="15">
      <c r="B155" s="84"/>
      <c r="C155" s="76"/>
      <c r="D155" s="76"/>
      <c r="E155" s="76"/>
      <c r="F155" s="76"/>
      <c r="G155" s="77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</row>
    <row r="156" spans="2:25" ht="15">
      <c r="B156" s="84"/>
      <c r="C156" s="76"/>
      <c r="D156" s="76"/>
      <c r="E156" s="76"/>
      <c r="F156" s="76"/>
      <c r="G156" s="77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</row>
    <row r="157" spans="2:25" ht="15">
      <c r="B157" s="84"/>
      <c r="C157" s="76"/>
      <c r="D157" s="76"/>
      <c r="E157" s="76"/>
      <c r="F157" s="76"/>
      <c r="G157" s="77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</row>
    <row r="158" spans="2:25" ht="15">
      <c r="B158" s="84"/>
      <c r="C158" s="76"/>
      <c r="D158" s="76"/>
      <c r="E158" s="76"/>
      <c r="F158" s="76"/>
      <c r="G158" s="77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</row>
    <row r="159" spans="2:25" ht="15">
      <c r="B159" s="84"/>
      <c r="C159" s="76"/>
      <c r="D159" s="76"/>
      <c r="E159" s="76"/>
      <c r="F159" s="76"/>
      <c r="G159" s="77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</row>
    <row r="160" spans="2:25" ht="15">
      <c r="B160" s="84"/>
      <c r="C160" s="76"/>
      <c r="D160" s="76"/>
      <c r="E160" s="76"/>
      <c r="F160" s="76"/>
      <c r="G160" s="77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</row>
    <row r="161" spans="2:25" ht="15">
      <c r="B161" s="84"/>
      <c r="C161" s="76"/>
      <c r="D161" s="76"/>
      <c r="E161" s="76"/>
      <c r="F161" s="76"/>
      <c r="G161" s="77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</row>
    <row r="162" spans="2:25" ht="15">
      <c r="B162" s="84"/>
      <c r="C162" s="76"/>
      <c r="D162" s="76"/>
      <c r="E162" s="76"/>
      <c r="F162" s="76"/>
      <c r="G162" s="77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</row>
    <row r="163" spans="2:25" ht="15">
      <c r="B163" s="84"/>
      <c r="C163" s="76"/>
      <c r="D163" s="76"/>
      <c r="E163" s="76"/>
      <c r="F163" s="76"/>
      <c r="G163" s="77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</row>
    <row r="164" spans="2:25" ht="15">
      <c r="B164" s="84"/>
      <c r="C164" s="76"/>
      <c r="D164" s="76"/>
      <c r="E164" s="76"/>
      <c r="F164" s="76"/>
      <c r="G164" s="77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</row>
    <row r="165" spans="2:25" ht="15">
      <c r="B165" s="84"/>
      <c r="C165" s="76"/>
      <c r="D165" s="76"/>
      <c r="E165" s="76"/>
      <c r="F165" s="76"/>
      <c r="G165" s="77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</row>
    <row r="166" spans="2:25" ht="15">
      <c r="B166" s="84"/>
      <c r="C166" s="76"/>
      <c r="D166" s="76"/>
      <c r="E166" s="76"/>
      <c r="F166" s="76"/>
      <c r="G166" s="77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</row>
    <row r="167" spans="2:25" ht="15">
      <c r="B167" s="84"/>
      <c r="C167" s="76"/>
      <c r="D167" s="76"/>
      <c r="E167" s="76"/>
      <c r="F167" s="76"/>
      <c r="G167" s="77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</row>
    <row r="168" spans="2:25" ht="15">
      <c r="B168" s="84"/>
      <c r="C168" s="76"/>
      <c r="D168" s="76"/>
      <c r="E168" s="76"/>
      <c r="F168" s="76"/>
      <c r="G168" s="77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</row>
    <row r="169" spans="2:25" ht="15">
      <c r="B169" s="84"/>
      <c r="C169" s="76"/>
      <c r="D169" s="76"/>
      <c r="E169" s="76"/>
      <c r="F169" s="76"/>
      <c r="G169" s="77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</row>
    <row r="170" spans="2:25" ht="15">
      <c r="B170" s="84"/>
      <c r="C170" s="76"/>
      <c r="D170" s="76"/>
      <c r="E170" s="76"/>
      <c r="F170" s="76"/>
      <c r="G170" s="77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</row>
    <row r="171" spans="2:25" ht="15">
      <c r="B171" s="84"/>
      <c r="C171" s="76"/>
      <c r="D171" s="76"/>
      <c r="E171" s="76"/>
      <c r="F171" s="76"/>
      <c r="G171" s="77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</row>
    <row r="172" spans="2:25" ht="15">
      <c r="B172" s="84"/>
      <c r="C172" s="76"/>
      <c r="D172" s="76"/>
      <c r="E172" s="76"/>
      <c r="F172" s="76"/>
      <c r="G172" s="77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</row>
    <row r="173" spans="2:25" ht="15">
      <c r="B173" s="84"/>
      <c r="C173" s="76"/>
      <c r="D173" s="76"/>
      <c r="E173" s="76"/>
      <c r="F173" s="76"/>
      <c r="G173" s="77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</row>
  </sheetData>
  <sheetProtection/>
  <mergeCells count="3">
    <mergeCell ref="A3:F3"/>
    <mergeCell ref="A4:F4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view="pageBreakPreview" zoomScale="60" zoomScalePageLayoutView="0" workbookViewId="0" topLeftCell="A1">
      <selection activeCell="A2" sqref="A2:F2"/>
    </sheetView>
  </sheetViews>
  <sheetFormatPr defaultColWidth="9.140625" defaultRowHeight="15"/>
  <cols>
    <col min="1" max="1" width="92.57421875" style="0" customWidth="1"/>
    <col min="3" max="3" width="16.8515625" style="0" customWidth="1"/>
    <col min="4" max="4" width="14.140625" style="0" customWidth="1"/>
    <col min="5" max="5" width="15.8515625" style="0" customWidth="1"/>
    <col min="6" max="6" width="14.00390625" style="0" customWidth="1"/>
    <col min="7" max="7" width="15.140625" style="52" customWidth="1"/>
    <col min="9" max="9" width="18.8515625" style="0" customWidth="1"/>
  </cols>
  <sheetData>
    <row r="1" spans="1:7" ht="15">
      <c r="A1" s="95" t="s">
        <v>445</v>
      </c>
      <c r="B1" s="95"/>
      <c r="C1" s="95"/>
      <c r="D1" s="95"/>
      <c r="E1" s="95"/>
      <c r="F1" s="95"/>
      <c r="G1" s="95"/>
    </row>
    <row r="2" spans="1:6" ht="24" customHeight="1">
      <c r="A2" s="96" t="s">
        <v>435</v>
      </c>
      <c r="B2" s="101"/>
      <c r="C2" s="101"/>
      <c r="D2" s="101"/>
      <c r="E2" s="101"/>
      <c r="F2" s="102"/>
    </row>
    <row r="3" spans="1:8" ht="24" customHeight="1">
      <c r="A3" s="99" t="s">
        <v>438</v>
      </c>
      <c r="B3" s="103"/>
      <c r="C3" s="103"/>
      <c r="D3" s="103"/>
      <c r="E3" s="103"/>
      <c r="F3" s="102"/>
      <c r="H3" s="41"/>
    </row>
    <row r="4" ht="18">
      <c r="A4" s="32"/>
    </row>
    <row r="5" ht="15">
      <c r="A5" s="3" t="s">
        <v>174</v>
      </c>
    </row>
    <row r="6" spans="1:7" ht="30">
      <c r="A6" s="1" t="s">
        <v>204</v>
      </c>
      <c r="B6" s="2" t="s">
        <v>177</v>
      </c>
      <c r="C6" s="38" t="s">
        <v>165</v>
      </c>
      <c r="D6" s="38" t="s">
        <v>166</v>
      </c>
      <c r="E6" s="38" t="s">
        <v>180</v>
      </c>
      <c r="F6" s="43" t="s">
        <v>176</v>
      </c>
      <c r="G6" s="54" t="s">
        <v>437</v>
      </c>
    </row>
    <row r="7" spans="1:9" ht="15" customHeight="1">
      <c r="A7" s="18" t="s">
        <v>375</v>
      </c>
      <c r="B7" s="5" t="s">
        <v>376</v>
      </c>
      <c r="C7" s="47">
        <v>25851520</v>
      </c>
      <c r="D7" s="47"/>
      <c r="E7" s="47"/>
      <c r="F7" s="47">
        <f>SUM(C7:E7)</f>
        <v>25851520</v>
      </c>
      <c r="G7" s="53">
        <v>25877047</v>
      </c>
      <c r="I7" s="55"/>
    </row>
    <row r="8" spans="1:9" ht="15" customHeight="1">
      <c r="A8" s="4" t="s">
        <v>377</v>
      </c>
      <c r="B8" s="5" t="s">
        <v>378</v>
      </c>
      <c r="C8" s="47"/>
      <c r="D8" s="47"/>
      <c r="E8" s="47"/>
      <c r="F8" s="47">
        <f aca="true" t="shared" si="0" ref="F8:G71">SUM(C8:E8)</f>
        <v>0</v>
      </c>
      <c r="G8" s="53">
        <f t="shared" si="0"/>
        <v>0</v>
      </c>
      <c r="I8" s="55"/>
    </row>
    <row r="9" spans="1:9" ht="15" customHeight="1">
      <c r="A9" s="4" t="s">
        <v>379</v>
      </c>
      <c r="B9" s="5" t="s">
        <v>380</v>
      </c>
      <c r="C9" s="47">
        <v>6899000</v>
      </c>
      <c r="D9" s="47"/>
      <c r="E9" s="47"/>
      <c r="F9" s="47">
        <f t="shared" si="0"/>
        <v>6899000</v>
      </c>
      <c r="G9" s="53">
        <f t="shared" si="0"/>
        <v>6899000</v>
      </c>
      <c r="I9" s="55"/>
    </row>
    <row r="10" spans="1:9" ht="15" customHeight="1">
      <c r="A10" s="4" t="s">
        <v>381</v>
      </c>
      <c r="B10" s="5" t="s">
        <v>382</v>
      </c>
      <c r="C10" s="47">
        <v>1200000</v>
      </c>
      <c r="D10" s="47"/>
      <c r="E10" s="47"/>
      <c r="F10" s="47">
        <f t="shared" si="0"/>
        <v>1200000</v>
      </c>
      <c r="G10" s="53">
        <f t="shared" si="0"/>
        <v>1200000</v>
      </c>
      <c r="I10" s="55"/>
    </row>
    <row r="11" spans="1:9" ht="15" customHeight="1">
      <c r="A11" s="4" t="s">
        <v>383</v>
      </c>
      <c r="B11" s="5" t="s">
        <v>384</v>
      </c>
      <c r="C11" s="47"/>
      <c r="D11" s="47"/>
      <c r="E11" s="47"/>
      <c r="F11" s="47">
        <f t="shared" si="0"/>
        <v>0</v>
      </c>
      <c r="G11" s="53">
        <v>22650019</v>
      </c>
      <c r="I11" s="55"/>
    </row>
    <row r="12" spans="1:9" ht="15" customHeight="1">
      <c r="A12" s="4" t="s">
        <v>385</v>
      </c>
      <c r="B12" s="5" t="s">
        <v>386</v>
      </c>
      <c r="C12" s="47"/>
      <c r="D12" s="47"/>
      <c r="E12" s="47"/>
      <c r="F12" s="47">
        <f t="shared" si="0"/>
        <v>0</v>
      </c>
      <c r="G12" s="53">
        <f t="shared" si="0"/>
        <v>0</v>
      </c>
      <c r="I12" s="55"/>
    </row>
    <row r="13" spans="1:9" ht="15" customHeight="1">
      <c r="A13" s="6" t="s">
        <v>147</v>
      </c>
      <c r="B13" s="7" t="s">
        <v>387</v>
      </c>
      <c r="C13" s="47">
        <f>SUM(C7:C12)</f>
        <v>33950520</v>
      </c>
      <c r="D13" s="47">
        <f>SUM(D7:D12)</f>
        <v>0</v>
      </c>
      <c r="E13" s="47">
        <f>SUM(E7:E12)</f>
        <v>0</v>
      </c>
      <c r="F13" s="47">
        <f>SUM(C13:E13)</f>
        <v>33950520</v>
      </c>
      <c r="G13" s="53">
        <f>SUM(G7:G12)</f>
        <v>56626066</v>
      </c>
      <c r="I13" s="55"/>
    </row>
    <row r="14" spans="1:9" ht="15" customHeight="1">
      <c r="A14" s="4" t="s">
        <v>388</v>
      </c>
      <c r="B14" s="5" t="s">
        <v>389</v>
      </c>
      <c r="C14" s="47"/>
      <c r="D14" s="47"/>
      <c r="E14" s="47"/>
      <c r="F14" s="47">
        <f t="shared" si="0"/>
        <v>0</v>
      </c>
      <c r="G14" s="53">
        <f t="shared" si="0"/>
        <v>0</v>
      </c>
      <c r="I14" s="55"/>
    </row>
    <row r="15" spans="1:9" ht="15" customHeight="1">
      <c r="A15" s="4" t="s">
        <v>390</v>
      </c>
      <c r="B15" s="5" t="s">
        <v>391</v>
      </c>
      <c r="C15" s="47"/>
      <c r="D15" s="47"/>
      <c r="E15" s="47"/>
      <c r="F15" s="47">
        <f t="shared" si="0"/>
        <v>0</v>
      </c>
      <c r="G15" s="53">
        <f t="shared" si="0"/>
        <v>0</v>
      </c>
      <c r="I15" s="55"/>
    </row>
    <row r="16" spans="1:9" ht="15" customHeight="1">
      <c r="A16" s="4" t="s">
        <v>110</v>
      </c>
      <c r="B16" s="5" t="s">
        <v>392</v>
      </c>
      <c r="C16" s="47"/>
      <c r="D16" s="47"/>
      <c r="E16" s="47"/>
      <c r="F16" s="47">
        <f t="shared" si="0"/>
        <v>0</v>
      </c>
      <c r="G16" s="53">
        <f t="shared" si="0"/>
        <v>0</v>
      </c>
      <c r="I16" s="55"/>
    </row>
    <row r="17" spans="1:9" ht="15" customHeight="1">
      <c r="A17" s="4" t="s">
        <v>111</v>
      </c>
      <c r="B17" s="5" t="s">
        <v>393</v>
      </c>
      <c r="C17" s="47"/>
      <c r="D17" s="47"/>
      <c r="E17" s="47"/>
      <c r="F17" s="47">
        <f t="shared" si="0"/>
        <v>0</v>
      </c>
      <c r="G17" s="53">
        <f t="shared" si="0"/>
        <v>0</v>
      </c>
      <c r="I17" s="55"/>
    </row>
    <row r="18" spans="1:9" ht="15" customHeight="1">
      <c r="A18" s="4" t="s">
        <v>112</v>
      </c>
      <c r="B18" s="5" t="s">
        <v>394</v>
      </c>
      <c r="C18" s="47">
        <v>2000000</v>
      </c>
      <c r="D18" s="47"/>
      <c r="E18" s="47"/>
      <c r="F18" s="47">
        <f t="shared" si="0"/>
        <v>2000000</v>
      </c>
      <c r="G18" s="53">
        <v>2700000</v>
      </c>
      <c r="I18" s="55"/>
    </row>
    <row r="19" spans="1:9" ht="15" customHeight="1">
      <c r="A19" s="26" t="s">
        <v>148</v>
      </c>
      <c r="B19" s="34" t="s">
        <v>395</v>
      </c>
      <c r="C19" s="48">
        <f>SUM(C13:C18)</f>
        <v>35950520</v>
      </c>
      <c r="D19" s="47">
        <f>SUM(D13:D18)</f>
        <v>0</v>
      </c>
      <c r="E19" s="47">
        <f>SUM(E13:E18)</f>
        <v>0</v>
      </c>
      <c r="F19" s="47">
        <f t="shared" si="0"/>
        <v>35950520</v>
      </c>
      <c r="G19" s="53">
        <f>SUM(G13+G18)</f>
        <v>59326066</v>
      </c>
      <c r="I19" s="55"/>
    </row>
    <row r="20" spans="1:9" ht="15" customHeight="1">
      <c r="A20" s="4" t="s">
        <v>116</v>
      </c>
      <c r="B20" s="5" t="s">
        <v>404</v>
      </c>
      <c r="C20" s="47"/>
      <c r="D20" s="47"/>
      <c r="E20" s="47"/>
      <c r="F20" s="47">
        <f t="shared" si="0"/>
        <v>0</v>
      </c>
      <c r="G20" s="53">
        <f t="shared" si="0"/>
        <v>0</v>
      </c>
      <c r="I20" s="55"/>
    </row>
    <row r="21" spans="1:9" ht="15" customHeight="1">
      <c r="A21" s="4" t="s">
        <v>117</v>
      </c>
      <c r="B21" s="5" t="s">
        <v>405</v>
      </c>
      <c r="C21" s="47"/>
      <c r="D21" s="47"/>
      <c r="E21" s="47"/>
      <c r="F21" s="47">
        <f t="shared" si="0"/>
        <v>0</v>
      </c>
      <c r="G21" s="53">
        <f t="shared" si="0"/>
        <v>0</v>
      </c>
      <c r="I21" s="55"/>
    </row>
    <row r="22" spans="1:9" ht="15" customHeight="1">
      <c r="A22" s="6" t="s">
        <v>150</v>
      </c>
      <c r="B22" s="7" t="s">
        <v>406</v>
      </c>
      <c r="C22" s="47">
        <f>SUM(C20:C21)</f>
        <v>0</v>
      </c>
      <c r="D22" s="47"/>
      <c r="E22" s="47"/>
      <c r="F22" s="47">
        <f t="shared" si="0"/>
        <v>0</v>
      </c>
      <c r="G22" s="53">
        <f t="shared" si="0"/>
        <v>0</v>
      </c>
      <c r="I22" s="55"/>
    </row>
    <row r="23" spans="1:9" ht="15" customHeight="1">
      <c r="A23" s="4" t="s">
        <v>118</v>
      </c>
      <c r="B23" s="5" t="s">
        <v>407</v>
      </c>
      <c r="C23" s="47"/>
      <c r="D23" s="47"/>
      <c r="E23" s="47"/>
      <c r="F23" s="47">
        <f t="shared" si="0"/>
        <v>0</v>
      </c>
      <c r="G23" s="53">
        <f t="shared" si="0"/>
        <v>0</v>
      </c>
      <c r="I23" s="55"/>
    </row>
    <row r="24" spans="1:9" ht="15" customHeight="1">
      <c r="A24" s="4" t="s">
        <v>119</v>
      </c>
      <c r="B24" s="5" t="s">
        <v>408</v>
      </c>
      <c r="C24" s="47"/>
      <c r="D24" s="47"/>
      <c r="E24" s="47"/>
      <c r="F24" s="47">
        <f t="shared" si="0"/>
        <v>0</v>
      </c>
      <c r="G24" s="53">
        <f t="shared" si="0"/>
        <v>0</v>
      </c>
      <c r="I24" s="55"/>
    </row>
    <row r="25" spans="1:9" ht="15" customHeight="1">
      <c r="A25" s="4" t="s">
        <v>120</v>
      </c>
      <c r="B25" s="5" t="s">
        <v>409</v>
      </c>
      <c r="C25" s="47">
        <v>37400000</v>
      </c>
      <c r="D25" s="47"/>
      <c r="E25" s="47"/>
      <c r="F25" s="47">
        <f t="shared" si="0"/>
        <v>37400000</v>
      </c>
      <c r="G25" s="53">
        <f t="shared" si="0"/>
        <v>37400000</v>
      </c>
      <c r="I25" s="55"/>
    </row>
    <row r="26" spans="1:9" ht="15" customHeight="1">
      <c r="A26" s="4" t="s">
        <v>121</v>
      </c>
      <c r="B26" s="5" t="s">
        <v>410</v>
      </c>
      <c r="C26" s="47">
        <v>8000000</v>
      </c>
      <c r="D26" s="47"/>
      <c r="E26" s="47"/>
      <c r="F26" s="47">
        <f t="shared" si="0"/>
        <v>8000000</v>
      </c>
      <c r="G26" s="53">
        <f t="shared" si="0"/>
        <v>8000000</v>
      </c>
      <c r="I26" s="55"/>
    </row>
    <row r="27" spans="1:9" ht="15" customHeight="1">
      <c r="A27" s="4" t="s">
        <v>122</v>
      </c>
      <c r="B27" s="5" t="s">
        <v>411</v>
      </c>
      <c r="C27" s="47"/>
      <c r="D27" s="47"/>
      <c r="E27" s="47"/>
      <c r="F27" s="47">
        <f t="shared" si="0"/>
        <v>0</v>
      </c>
      <c r="G27" s="53">
        <f t="shared" si="0"/>
        <v>0</v>
      </c>
      <c r="I27" s="55"/>
    </row>
    <row r="28" spans="1:9" ht="15" customHeight="1">
      <c r="A28" s="4" t="s">
        <v>412</v>
      </c>
      <c r="B28" s="5" t="s">
        <v>413</v>
      </c>
      <c r="C28" s="47"/>
      <c r="D28" s="47"/>
      <c r="E28" s="47"/>
      <c r="F28" s="47">
        <f t="shared" si="0"/>
        <v>0</v>
      </c>
      <c r="G28" s="53">
        <f t="shared" si="0"/>
        <v>0</v>
      </c>
      <c r="I28" s="55"/>
    </row>
    <row r="29" spans="1:9" ht="15" customHeight="1">
      <c r="A29" s="4" t="s">
        <v>123</v>
      </c>
      <c r="B29" s="5" t="s">
        <v>414</v>
      </c>
      <c r="C29" s="47">
        <v>2400000</v>
      </c>
      <c r="D29" s="47"/>
      <c r="E29" s="47"/>
      <c r="F29" s="47">
        <f t="shared" si="0"/>
        <v>2400000</v>
      </c>
      <c r="G29" s="53">
        <f t="shared" si="0"/>
        <v>2400000</v>
      </c>
      <c r="I29" s="55"/>
    </row>
    <row r="30" spans="1:9" ht="15" customHeight="1">
      <c r="A30" s="4" t="s">
        <v>124</v>
      </c>
      <c r="B30" s="5" t="s">
        <v>415</v>
      </c>
      <c r="C30" s="47">
        <v>2100000</v>
      </c>
      <c r="D30" s="47"/>
      <c r="E30" s="47"/>
      <c r="F30" s="47">
        <f t="shared" si="0"/>
        <v>2100000</v>
      </c>
      <c r="G30" s="53">
        <f t="shared" si="0"/>
        <v>2100000</v>
      </c>
      <c r="I30" s="55"/>
    </row>
    <row r="31" spans="1:9" ht="15" customHeight="1">
      <c r="A31" s="6" t="s">
        <v>151</v>
      </c>
      <c r="B31" s="7" t="s">
        <v>416</v>
      </c>
      <c r="C31" s="47">
        <f>SUM(C26:C30)</f>
        <v>12500000</v>
      </c>
      <c r="D31" s="47"/>
      <c r="E31" s="47"/>
      <c r="F31" s="47">
        <f t="shared" si="0"/>
        <v>12500000</v>
      </c>
      <c r="G31" s="53">
        <f t="shared" si="0"/>
        <v>12500000</v>
      </c>
      <c r="I31" s="55"/>
    </row>
    <row r="32" spans="1:9" ht="15" customHeight="1">
      <c r="A32" s="4" t="s">
        <v>125</v>
      </c>
      <c r="B32" s="5" t="s">
        <v>417</v>
      </c>
      <c r="C32" s="47">
        <v>30000</v>
      </c>
      <c r="D32" s="47"/>
      <c r="E32" s="47"/>
      <c r="F32" s="47">
        <f t="shared" si="0"/>
        <v>30000</v>
      </c>
      <c r="G32" s="53">
        <f t="shared" si="0"/>
        <v>30000</v>
      </c>
      <c r="I32" s="55"/>
    </row>
    <row r="33" spans="1:9" ht="15" customHeight="1">
      <c r="A33" s="26" t="s">
        <v>152</v>
      </c>
      <c r="B33" s="34" t="s">
        <v>418</v>
      </c>
      <c r="C33" s="48">
        <f>SUM(C22+C23+C24+C25+C31+C32)</f>
        <v>49930000</v>
      </c>
      <c r="D33" s="47">
        <f>SUM(D22+D23+D24+D25+D31+D32)</f>
        <v>0</v>
      </c>
      <c r="E33" s="47">
        <f>SUM(E22+E23+E24+E25+E31+E32)</f>
        <v>0</v>
      </c>
      <c r="F33" s="47">
        <f t="shared" si="0"/>
        <v>49930000</v>
      </c>
      <c r="G33" s="53">
        <f t="shared" si="0"/>
        <v>49930000</v>
      </c>
      <c r="I33" s="55"/>
    </row>
    <row r="34" spans="1:9" ht="15" customHeight="1">
      <c r="A34" s="10" t="s">
        <v>419</v>
      </c>
      <c r="B34" s="5" t="s">
        <v>420</v>
      </c>
      <c r="C34" s="47"/>
      <c r="D34" s="47"/>
      <c r="E34" s="47"/>
      <c r="F34" s="47">
        <f t="shared" si="0"/>
        <v>0</v>
      </c>
      <c r="G34" s="53">
        <f t="shared" si="0"/>
        <v>0</v>
      </c>
      <c r="I34" s="55"/>
    </row>
    <row r="35" spans="1:9" ht="15" customHeight="1">
      <c r="A35" s="10" t="s">
        <v>126</v>
      </c>
      <c r="B35" s="5" t="s">
        <v>421</v>
      </c>
      <c r="C35" s="47">
        <v>0</v>
      </c>
      <c r="D35" s="47">
        <v>24000000</v>
      </c>
      <c r="E35" s="47"/>
      <c r="F35" s="47">
        <f t="shared" si="0"/>
        <v>24000000</v>
      </c>
      <c r="G35" s="53">
        <v>30500000</v>
      </c>
      <c r="I35" s="55"/>
    </row>
    <row r="36" spans="1:9" ht="15" customHeight="1">
      <c r="A36" s="10" t="s">
        <v>127</v>
      </c>
      <c r="B36" s="5" t="s">
        <v>422</v>
      </c>
      <c r="C36" s="47">
        <v>0</v>
      </c>
      <c r="D36" s="47">
        <v>1500000</v>
      </c>
      <c r="E36" s="47"/>
      <c r="F36" s="47">
        <f t="shared" si="0"/>
        <v>1500000</v>
      </c>
      <c r="G36" s="53">
        <v>1500000</v>
      </c>
      <c r="I36" s="55"/>
    </row>
    <row r="37" spans="1:9" ht="15" customHeight="1">
      <c r="A37" s="10" t="s">
        <v>128</v>
      </c>
      <c r="B37" s="5" t="s">
        <v>423</v>
      </c>
      <c r="C37" s="47">
        <v>12020075</v>
      </c>
      <c r="D37" s="47"/>
      <c r="E37" s="47"/>
      <c r="F37" s="47">
        <f t="shared" si="0"/>
        <v>12020075</v>
      </c>
      <c r="G37" s="53">
        <f t="shared" si="0"/>
        <v>12020075</v>
      </c>
      <c r="I37" s="55"/>
    </row>
    <row r="38" spans="1:9" ht="15" customHeight="1">
      <c r="A38" s="10" t="s">
        <v>424</v>
      </c>
      <c r="B38" s="5" t="s">
        <v>425</v>
      </c>
      <c r="C38" s="47"/>
      <c r="D38" s="47"/>
      <c r="E38" s="47"/>
      <c r="F38" s="47">
        <f t="shared" si="0"/>
        <v>0</v>
      </c>
      <c r="G38" s="53">
        <f t="shared" si="0"/>
        <v>0</v>
      </c>
      <c r="I38" s="55"/>
    </row>
    <row r="39" spans="1:9" ht="15" customHeight="1">
      <c r="A39" s="10" t="s">
        <v>426</v>
      </c>
      <c r="B39" s="5" t="s">
        <v>427</v>
      </c>
      <c r="C39" s="47">
        <v>0</v>
      </c>
      <c r="D39" s="47">
        <v>6750000</v>
      </c>
      <c r="E39" s="47"/>
      <c r="F39" s="47">
        <f t="shared" si="0"/>
        <v>6750000</v>
      </c>
      <c r="G39" s="53">
        <v>8500000</v>
      </c>
      <c r="I39" s="55"/>
    </row>
    <row r="40" spans="1:9" ht="15" customHeight="1">
      <c r="A40" s="10" t="s">
        <v>428</v>
      </c>
      <c r="B40" s="5" t="s">
        <v>429</v>
      </c>
      <c r="C40" s="47"/>
      <c r="D40" s="47"/>
      <c r="E40" s="47"/>
      <c r="F40" s="47">
        <f t="shared" si="0"/>
        <v>0</v>
      </c>
      <c r="G40" s="53">
        <f t="shared" si="0"/>
        <v>0</v>
      </c>
      <c r="I40" s="55"/>
    </row>
    <row r="41" spans="1:9" ht="15" customHeight="1">
      <c r="A41" s="10" t="s">
        <v>129</v>
      </c>
      <c r="B41" s="5" t="s">
        <v>430</v>
      </c>
      <c r="C41" s="47">
        <v>2750000</v>
      </c>
      <c r="D41" s="47"/>
      <c r="E41" s="47"/>
      <c r="F41" s="47">
        <f t="shared" si="0"/>
        <v>2750000</v>
      </c>
      <c r="G41" s="53">
        <f t="shared" si="0"/>
        <v>2750000</v>
      </c>
      <c r="I41" s="55"/>
    </row>
    <row r="42" spans="1:9" ht="15" customHeight="1">
      <c r="A42" s="10" t="s">
        <v>130</v>
      </c>
      <c r="B42" s="5" t="s">
        <v>431</v>
      </c>
      <c r="C42" s="47"/>
      <c r="D42" s="47"/>
      <c r="E42" s="47"/>
      <c r="F42" s="47">
        <f t="shared" si="0"/>
        <v>0</v>
      </c>
      <c r="G42" s="53">
        <f t="shared" si="0"/>
        <v>0</v>
      </c>
      <c r="I42" s="55"/>
    </row>
    <row r="43" spans="1:9" ht="15" customHeight="1">
      <c r="A43" s="10" t="s">
        <v>131</v>
      </c>
      <c r="B43" s="5" t="s">
        <v>439</v>
      </c>
      <c r="C43" s="47">
        <v>760000</v>
      </c>
      <c r="D43" s="47"/>
      <c r="E43" s="47"/>
      <c r="F43" s="47">
        <f t="shared" si="0"/>
        <v>760000</v>
      </c>
      <c r="G43" s="53">
        <v>8800000</v>
      </c>
      <c r="I43" s="55"/>
    </row>
    <row r="44" spans="1:9" ht="15" customHeight="1">
      <c r="A44" s="33" t="s">
        <v>153</v>
      </c>
      <c r="B44" s="34" t="s">
        <v>0</v>
      </c>
      <c r="C44" s="47">
        <f>SUM(C34:C43)</f>
        <v>15530075</v>
      </c>
      <c r="D44" s="47">
        <f>SUM(D34:D43)</f>
        <v>32250000</v>
      </c>
      <c r="E44" s="47">
        <f>SUM(E34:E43)</f>
        <v>0</v>
      </c>
      <c r="F44" s="47">
        <f t="shared" si="0"/>
        <v>47780075</v>
      </c>
      <c r="G44" s="53">
        <f>SUM(G34:G43)</f>
        <v>64070075</v>
      </c>
      <c r="I44" s="55"/>
    </row>
    <row r="45" spans="1:9" ht="15" customHeight="1">
      <c r="A45" s="10" t="s">
        <v>9</v>
      </c>
      <c r="B45" s="5" t="s">
        <v>10</v>
      </c>
      <c r="C45" s="47"/>
      <c r="D45" s="47"/>
      <c r="E45" s="47"/>
      <c r="F45" s="47">
        <f t="shared" si="0"/>
        <v>0</v>
      </c>
      <c r="G45" s="53">
        <f t="shared" si="0"/>
        <v>0</v>
      </c>
      <c r="I45" s="55"/>
    </row>
    <row r="46" spans="1:9" ht="15" customHeight="1">
      <c r="A46" s="4" t="s">
        <v>135</v>
      </c>
      <c r="B46" s="5" t="s">
        <v>11</v>
      </c>
      <c r="C46" s="47"/>
      <c r="D46" s="47"/>
      <c r="E46" s="47"/>
      <c r="F46" s="47">
        <f t="shared" si="0"/>
        <v>0</v>
      </c>
      <c r="G46" s="53">
        <f t="shared" si="0"/>
        <v>0</v>
      </c>
      <c r="I46" s="55"/>
    </row>
    <row r="47" spans="1:9" ht="15" customHeight="1">
      <c r="A47" s="10" t="s">
        <v>136</v>
      </c>
      <c r="B47" s="5" t="s">
        <v>12</v>
      </c>
      <c r="C47" s="47">
        <v>0</v>
      </c>
      <c r="D47" s="47"/>
      <c r="E47" s="47"/>
      <c r="F47" s="47">
        <f t="shared" si="0"/>
        <v>0</v>
      </c>
      <c r="G47" s="53">
        <f t="shared" si="0"/>
        <v>0</v>
      </c>
      <c r="I47" s="55"/>
    </row>
    <row r="48" spans="1:9" ht="15" customHeight="1">
      <c r="A48" s="26" t="s">
        <v>155</v>
      </c>
      <c r="B48" s="34" t="s">
        <v>13</v>
      </c>
      <c r="C48" s="47">
        <f>SUM(C45:C47)</f>
        <v>0</v>
      </c>
      <c r="D48" s="47">
        <f>SUM(D45:D47)</f>
        <v>0</v>
      </c>
      <c r="E48" s="47">
        <f>SUM(E45:E47)</f>
        <v>0</v>
      </c>
      <c r="F48" s="47">
        <f t="shared" si="0"/>
        <v>0</v>
      </c>
      <c r="G48" s="53">
        <f t="shared" si="0"/>
        <v>0</v>
      </c>
      <c r="I48" s="55"/>
    </row>
    <row r="49" spans="1:9" ht="15" customHeight="1">
      <c r="A49" s="37" t="s">
        <v>181</v>
      </c>
      <c r="B49" s="39"/>
      <c r="C49" s="47">
        <f>SUM(C19+C33+C44+C48)</f>
        <v>101410595</v>
      </c>
      <c r="D49" s="47">
        <f>SUM(D19+D33+D44+D48)</f>
        <v>32250000</v>
      </c>
      <c r="E49" s="47">
        <f>SUM(E19+E33+E44+E48)</f>
        <v>0</v>
      </c>
      <c r="F49" s="47">
        <f>SUM(C49:E49)</f>
        <v>133660595</v>
      </c>
      <c r="G49" s="53">
        <f>SUM(G19+G33+G44)</f>
        <v>173326141</v>
      </c>
      <c r="I49" s="55"/>
    </row>
    <row r="50" spans="1:9" ht="15" customHeight="1">
      <c r="A50" s="4" t="s">
        <v>396</v>
      </c>
      <c r="B50" s="5" t="s">
        <v>397</v>
      </c>
      <c r="C50" s="47"/>
      <c r="D50" s="47"/>
      <c r="E50" s="47"/>
      <c r="F50" s="47">
        <f t="shared" si="0"/>
        <v>0</v>
      </c>
      <c r="G50" s="53">
        <f t="shared" si="0"/>
        <v>0</v>
      </c>
      <c r="I50" s="55"/>
    </row>
    <row r="51" spans="1:9" ht="15" customHeight="1">
      <c r="A51" s="4" t="s">
        <v>398</v>
      </c>
      <c r="B51" s="5" t="s">
        <v>399</v>
      </c>
      <c r="C51" s="47"/>
      <c r="D51" s="47"/>
      <c r="E51" s="47"/>
      <c r="F51" s="47">
        <f t="shared" si="0"/>
        <v>0</v>
      </c>
      <c r="G51" s="53">
        <f t="shared" si="0"/>
        <v>0</v>
      </c>
      <c r="I51" s="55"/>
    </row>
    <row r="52" spans="1:9" ht="15" customHeight="1">
      <c r="A52" s="4" t="s">
        <v>113</v>
      </c>
      <c r="B52" s="5" t="s">
        <v>400</v>
      </c>
      <c r="C52" s="47"/>
      <c r="D52" s="47"/>
      <c r="E52" s="47"/>
      <c r="F52" s="47">
        <f t="shared" si="0"/>
        <v>0</v>
      </c>
      <c r="G52" s="53">
        <f t="shared" si="0"/>
        <v>0</v>
      </c>
      <c r="I52" s="55"/>
    </row>
    <row r="53" spans="1:9" ht="15" customHeight="1">
      <c r="A53" s="4" t="s">
        <v>114</v>
      </c>
      <c r="B53" s="5" t="s">
        <v>401</v>
      </c>
      <c r="C53" s="47"/>
      <c r="D53" s="47"/>
      <c r="E53" s="47"/>
      <c r="F53" s="47">
        <f t="shared" si="0"/>
        <v>0</v>
      </c>
      <c r="G53" s="53">
        <f t="shared" si="0"/>
        <v>0</v>
      </c>
      <c r="I53" s="55"/>
    </row>
    <row r="54" spans="1:9" ht="15" customHeight="1">
      <c r="A54" s="4" t="s">
        <v>115</v>
      </c>
      <c r="B54" s="5" t="s">
        <v>402</v>
      </c>
      <c r="C54" s="47"/>
      <c r="D54" s="47"/>
      <c r="E54" s="47"/>
      <c r="F54" s="47">
        <f t="shared" si="0"/>
        <v>0</v>
      </c>
      <c r="G54" s="53">
        <v>320006880</v>
      </c>
      <c r="I54" s="55"/>
    </row>
    <row r="55" spans="1:9" ht="15" customHeight="1">
      <c r="A55" s="26" t="s">
        <v>149</v>
      </c>
      <c r="B55" s="34" t="s">
        <v>403</v>
      </c>
      <c r="C55" s="47">
        <f>SUM(C50:C54)</f>
        <v>0</v>
      </c>
      <c r="D55" s="47">
        <f>SUM(D50:D54)</f>
        <v>0</v>
      </c>
      <c r="E55" s="47">
        <f>SUM(E50:E54)</f>
        <v>0</v>
      </c>
      <c r="F55" s="47">
        <f t="shared" si="0"/>
        <v>0</v>
      </c>
      <c r="G55" s="53">
        <f>SUM(G50:G54)</f>
        <v>320006880</v>
      </c>
      <c r="I55" s="55"/>
    </row>
    <row r="56" spans="1:9" ht="15" customHeight="1">
      <c r="A56" s="10" t="s">
        <v>132</v>
      </c>
      <c r="B56" s="5" t="s">
        <v>1</v>
      </c>
      <c r="C56" s="47"/>
      <c r="D56" s="47"/>
      <c r="E56" s="47"/>
      <c r="F56" s="47">
        <f t="shared" si="0"/>
        <v>0</v>
      </c>
      <c r="G56" s="53">
        <f t="shared" si="0"/>
        <v>0</v>
      </c>
      <c r="I56" s="55"/>
    </row>
    <row r="57" spans="1:9" ht="15" customHeight="1">
      <c r="A57" s="10" t="s">
        <v>133</v>
      </c>
      <c r="B57" s="5" t="s">
        <v>2</v>
      </c>
      <c r="C57" s="47"/>
      <c r="D57" s="47">
        <v>9025000</v>
      </c>
      <c r="E57" s="47"/>
      <c r="F57" s="47">
        <f t="shared" si="0"/>
        <v>9025000</v>
      </c>
      <c r="G57" s="48">
        <v>7967784</v>
      </c>
      <c r="I57" s="55"/>
    </row>
    <row r="58" spans="1:9" ht="15" customHeight="1">
      <c r="A58" s="10" t="s">
        <v>3</v>
      </c>
      <c r="B58" s="5" t="s">
        <v>4</v>
      </c>
      <c r="C58" s="47"/>
      <c r="D58" s="47"/>
      <c r="E58" s="47"/>
      <c r="F58" s="47">
        <f t="shared" si="0"/>
        <v>0</v>
      </c>
      <c r="G58" s="53">
        <f t="shared" si="0"/>
        <v>0</v>
      </c>
      <c r="I58" s="55"/>
    </row>
    <row r="59" spans="1:9" ht="15" customHeight="1">
      <c r="A59" s="10" t="s">
        <v>134</v>
      </c>
      <c r="B59" s="5" t="s">
        <v>5</v>
      </c>
      <c r="C59" s="47"/>
      <c r="D59" s="47"/>
      <c r="E59" s="47"/>
      <c r="F59" s="47">
        <f t="shared" si="0"/>
        <v>0</v>
      </c>
      <c r="G59" s="53">
        <f t="shared" si="0"/>
        <v>0</v>
      </c>
      <c r="I59" s="55"/>
    </row>
    <row r="60" spans="1:9" ht="15" customHeight="1">
      <c r="A60" s="10" t="s">
        <v>6</v>
      </c>
      <c r="B60" s="5" t="s">
        <v>7</v>
      </c>
      <c r="C60" s="47"/>
      <c r="D60" s="47"/>
      <c r="E60" s="47"/>
      <c r="F60" s="47">
        <f t="shared" si="0"/>
        <v>0</v>
      </c>
      <c r="G60" s="53">
        <f t="shared" si="0"/>
        <v>0</v>
      </c>
      <c r="I60" s="55"/>
    </row>
    <row r="61" spans="1:9" ht="15" customHeight="1">
      <c r="A61" s="26" t="s">
        <v>154</v>
      </c>
      <c r="B61" s="34" t="s">
        <v>8</v>
      </c>
      <c r="C61" s="47">
        <f>SUM(C56:C60)</f>
        <v>0</v>
      </c>
      <c r="D61" s="47">
        <f>SUM(D56:D60)</f>
        <v>9025000</v>
      </c>
      <c r="E61" s="47">
        <f>SUM(E56:E60)</f>
        <v>0</v>
      </c>
      <c r="F61" s="47">
        <f t="shared" si="0"/>
        <v>9025000</v>
      </c>
      <c r="G61" s="53">
        <v>7967784</v>
      </c>
      <c r="I61" s="55"/>
    </row>
    <row r="62" spans="1:9" ht="15" customHeight="1">
      <c r="A62" s="10" t="s">
        <v>14</v>
      </c>
      <c r="B62" s="5" t="s">
        <v>15</v>
      </c>
      <c r="C62" s="47"/>
      <c r="D62" s="47"/>
      <c r="E62" s="47"/>
      <c r="F62" s="47">
        <f t="shared" si="0"/>
        <v>0</v>
      </c>
      <c r="G62" s="53">
        <f t="shared" si="0"/>
        <v>0</v>
      </c>
      <c r="I62" s="55"/>
    </row>
    <row r="63" spans="1:9" ht="15" customHeight="1">
      <c r="A63" s="4" t="s">
        <v>137</v>
      </c>
      <c r="B63" s="5" t="s">
        <v>16</v>
      </c>
      <c r="C63" s="47"/>
      <c r="D63" s="47">
        <v>300000</v>
      </c>
      <c r="E63" s="47"/>
      <c r="F63" s="47">
        <f t="shared" si="0"/>
        <v>300000</v>
      </c>
      <c r="G63" s="53">
        <v>300000</v>
      </c>
      <c r="I63" s="55"/>
    </row>
    <row r="64" spans="1:9" ht="15" customHeight="1">
      <c r="A64" s="10" t="s">
        <v>138</v>
      </c>
      <c r="B64" s="5" t="s">
        <v>440</v>
      </c>
      <c r="C64" s="47">
        <v>150000</v>
      </c>
      <c r="D64" s="47">
        <v>500000</v>
      </c>
      <c r="E64" s="47"/>
      <c r="F64" s="47">
        <f t="shared" si="0"/>
        <v>650000</v>
      </c>
      <c r="G64" s="53">
        <v>31463896</v>
      </c>
      <c r="I64" s="55"/>
    </row>
    <row r="65" spans="1:9" ht="15" customHeight="1">
      <c r="A65" s="26" t="s">
        <v>157</v>
      </c>
      <c r="B65" s="34" t="s">
        <v>17</v>
      </c>
      <c r="C65" s="47">
        <f>SUM(C62:C64)</f>
        <v>150000</v>
      </c>
      <c r="D65" s="47">
        <f>SUM(D62:D64)</f>
        <v>800000</v>
      </c>
      <c r="E65" s="47">
        <f>SUM(E62:E64)</f>
        <v>0</v>
      </c>
      <c r="F65" s="47">
        <f t="shared" si="0"/>
        <v>950000</v>
      </c>
      <c r="G65" s="53">
        <f>SUM(G62:G64)</f>
        <v>31763896</v>
      </c>
      <c r="I65" s="55"/>
    </row>
    <row r="66" spans="1:9" ht="15" customHeight="1">
      <c r="A66" s="37" t="s">
        <v>182</v>
      </c>
      <c r="B66" s="39"/>
      <c r="C66" s="47">
        <f>SUM(C65,C61,C55)</f>
        <v>150000</v>
      </c>
      <c r="D66" s="47">
        <f>SUM(D65,D61,D55)</f>
        <v>9825000</v>
      </c>
      <c r="E66" s="47">
        <f>SUM(E65,E61,E55)</f>
        <v>0</v>
      </c>
      <c r="F66" s="47">
        <f t="shared" si="0"/>
        <v>9975000</v>
      </c>
      <c r="G66" s="53">
        <f>SUM(G55+G61+G65)</f>
        <v>359738560</v>
      </c>
      <c r="I66" s="55"/>
    </row>
    <row r="67" spans="1:9" ht="15.75">
      <c r="A67" s="31" t="s">
        <v>156</v>
      </c>
      <c r="B67" s="22" t="s">
        <v>18</v>
      </c>
      <c r="C67" s="47">
        <f>SUM(C49+C66)</f>
        <v>101560595</v>
      </c>
      <c r="D67" s="47">
        <f>SUM(D49+D66)</f>
        <v>42075000</v>
      </c>
      <c r="E67" s="47">
        <f>SUM(E49+E66)</f>
        <v>0</v>
      </c>
      <c r="F67" s="47">
        <f>SUM(C67:E67)</f>
        <v>143635595</v>
      </c>
      <c r="G67" s="53">
        <f>SUM(G49+G66)</f>
        <v>533064701</v>
      </c>
      <c r="I67" s="55"/>
    </row>
    <row r="68" spans="1:9" ht="15.75">
      <c r="A68" s="45" t="s">
        <v>183</v>
      </c>
      <c r="B68" s="44"/>
      <c r="C68" s="47"/>
      <c r="D68" s="47"/>
      <c r="E68" s="47"/>
      <c r="F68" s="47">
        <f t="shared" si="0"/>
        <v>0</v>
      </c>
      <c r="G68" s="53">
        <f t="shared" si="0"/>
        <v>0</v>
      </c>
      <c r="I68" s="55"/>
    </row>
    <row r="69" spans="1:9" ht="15.75">
      <c r="A69" s="45" t="s">
        <v>184</v>
      </c>
      <c r="B69" s="44"/>
      <c r="C69" s="47"/>
      <c r="D69" s="47"/>
      <c r="E69" s="47"/>
      <c r="F69" s="47">
        <f t="shared" si="0"/>
        <v>0</v>
      </c>
      <c r="G69" s="53">
        <f t="shared" si="0"/>
        <v>0</v>
      </c>
      <c r="I69" s="55"/>
    </row>
    <row r="70" spans="1:9" ht="15">
      <c r="A70" s="24" t="s">
        <v>139</v>
      </c>
      <c r="B70" s="4" t="s">
        <v>19</v>
      </c>
      <c r="C70" s="47"/>
      <c r="D70" s="47"/>
      <c r="E70" s="47"/>
      <c r="F70" s="47">
        <f t="shared" si="0"/>
        <v>0</v>
      </c>
      <c r="G70" s="53">
        <f t="shared" si="0"/>
        <v>0</v>
      </c>
      <c r="I70" s="55"/>
    </row>
    <row r="71" spans="1:9" ht="15">
      <c r="A71" s="10" t="s">
        <v>20</v>
      </c>
      <c r="B71" s="4" t="s">
        <v>21</v>
      </c>
      <c r="C71" s="47"/>
      <c r="D71" s="47"/>
      <c r="E71" s="47"/>
      <c r="F71" s="47">
        <f t="shared" si="0"/>
        <v>0</v>
      </c>
      <c r="G71" s="53">
        <f t="shared" si="0"/>
        <v>0</v>
      </c>
      <c r="I71" s="55"/>
    </row>
    <row r="72" spans="1:9" ht="15">
      <c r="A72" s="24" t="s">
        <v>140</v>
      </c>
      <c r="B72" s="4" t="s">
        <v>22</v>
      </c>
      <c r="C72" s="47"/>
      <c r="D72" s="47"/>
      <c r="E72" s="47"/>
      <c r="F72" s="47">
        <f aca="true" t="shared" si="1" ref="F72:G96">SUM(C72:E72)</f>
        <v>0</v>
      </c>
      <c r="G72" s="53">
        <f t="shared" si="1"/>
        <v>0</v>
      </c>
      <c r="I72" s="55"/>
    </row>
    <row r="73" spans="1:9" ht="15">
      <c r="A73" s="12" t="s">
        <v>158</v>
      </c>
      <c r="B73" s="6" t="s">
        <v>23</v>
      </c>
      <c r="C73" s="47"/>
      <c r="D73" s="47"/>
      <c r="E73" s="47"/>
      <c r="F73" s="47">
        <f t="shared" si="1"/>
        <v>0</v>
      </c>
      <c r="G73" s="53">
        <f t="shared" si="1"/>
        <v>0</v>
      </c>
      <c r="I73" s="55"/>
    </row>
    <row r="74" spans="1:9" ht="15">
      <c r="A74" s="10" t="s">
        <v>141</v>
      </c>
      <c r="B74" s="4" t="s">
        <v>24</v>
      </c>
      <c r="C74" s="47"/>
      <c r="D74" s="47"/>
      <c r="E74" s="47"/>
      <c r="F74" s="47">
        <f t="shared" si="1"/>
        <v>0</v>
      </c>
      <c r="G74" s="53">
        <f t="shared" si="1"/>
        <v>0</v>
      </c>
      <c r="I74" s="55"/>
    </row>
    <row r="75" spans="1:9" ht="15">
      <c r="A75" s="24" t="s">
        <v>25</v>
      </c>
      <c r="B75" s="4" t="s">
        <v>26</v>
      </c>
      <c r="C75" s="47"/>
      <c r="D75" s="47"/>
      <c r="E75" s="47"/>
      <c r="F75" s="47">
        <f t="shared" si="1"/>
        <v>0</v>
      </c>
      <c r="G75" s="53">
        <f t="shared" si="1"/>
        <v>0</v>
      </c>
      <c r="I75" s="55"/>
    </row>
    <row r="76" spans="1:9" ht="15">
      <c r="A76" s="10" t="s">
        <v>142</v>
      </c>
      <c r="B76" s="4" t="s">
        <v>27</v>
      </c>
      <c r="C76" s="47"/>
      <c r="D76" s="47"/>
      <c r="E76" s="47"/>
      <c r="F76" s="47">
        <f t="shared" si="1"/>
        <v>0</v>
      </c>
      <c r="G76" s="53">
        <f t="shared" si="1"/>
        <v>0</v>
      </c>
      <c r="I76" s="55"/>
    </row>
    <row r="77" spans="1:9" ht="15">
      <c r="A77" s="24" t="s">
        <v>28</v>
      </c>
      <c r="B77" s="4" t="s">
        <v>29</v>
      </c>
      <c r="C77" s="47"/>
      <c r="D77" s="47"/>
      <c r="E77" s="47"/>
      <c r="F77" s="47">
        <f t="shared" si="1"/>
        <v>0</v>
      </c>
      <c r="G77" s="53">
        <f t="shared" si="1"/>
        <v>0</v>
      </c>
      <c r="I77" s="55"/>
    </row>
    <row r="78" spans="1:9" ht="15">
      <c r="A78" s="11" t="s">
        <v>159</v>
      </c>
      <c r="B78" s="6" t="s">
        <v>30</v>
      </c>
      <c r="C78" s="47"/>
      <c r="D78" s="47"/>
      <c r="E78" s="47"/>
      <c r="F78" s="47">
        <f t="shared" si="1"/>
        <v>0</v>
      </c>
      <c r="G78" s="53">
        <f t="shared" si="1"/>
        <v>0</v>
      </c>
      <c r="I78" s="55"/>
    </row>
    <row r="79" spans="1:9" ht="15">
      <c r="A79" s="4" t="s">
        <v>169</v>
      </c>
      <c r="B79" s="4" t="s">
        <v>31</v>
      </c>
      <c r="C79" s="47">
        <v>216444970</v>
      </c>
      <c r="D79" s="47"/>
      <c r="E79" s="47"/>
      <c r="F79" s="47">
        <f t="shared" si="1"/>
        <v>216444970</v>
      </c>
      <c r="G79" s="53">
        <f t="shared" si="1"/>
        <v>216444970</v>
      </c>
      <c r="I79" s="55"/>
    </row>
    <row r="80" spans="1:9" ht="15">
      <c r="A80" s="4" t="s">
        <v>170</v>
      </c>
      <c r="B80" s="4" t="s">
        <v>31</v>
      </c>
      <c r="C80" s="47"/>
      <c r="D80" s="47"/>
      <c r="E80" s="47"/>
      <c r="F80" s="47">
        <f t="shared" si="1"/>
        <v>0</v>
      </c>
      <c r="G80" s="53">
        <f t="shared" si="1"/>
        <v>0</v>
      </c>
      <c r="I80" s="55"/>
    </row>
    <row r="81" spans="1:9" ht="15">
      <c r="A81" s="4" t="s">
        <v>167</v>
      </c>
      <c r="B81" s="4" t="s">
        <v>32</v>
      </c>
      <c r="C81" s="47"/>
      <c r="D81" s="47"/>
      <c r="E81" s="47"/>
      <c r="F81" s="47">
        <f t="shared" si="1"/>
        <v>0</v>
      </c>
      <c r="G81" s="53">
        <f t="shared" si="1"/>
        <v>0</v>
      </c>
      <c r="I81" s="55"/>
    </row>
    <row r="82" spans="1:9" ht="15">
      <c r="A82" s="4" t="s">
        <v>168</v>
      </c>
      <c r="B82" s="4" t="s">
        <v>32</v>
      </c>
      <c r="C82" s="47"/>
      <c r="D82" s="47"/>
      <c r="E82" s="47"/>
      <c r="F82" s="47">
        <f t="shared" si="1"/>
        <v>0</v>
      </c>
      <c r="G82" s="53">
        <f t="shared" si="1"/>
        <v>0</v>
      </c>
      <c r="I82" s="55"/>
    </row>
    <row r="83" spans="1:9" ht="15">
      <c r="A83" s="6" t="s">
        <v>160</v>
      </c>
      <c r="B83" s="6" t="s">
        <v>33</v>
      </c>
      <c r="C83" s="47">
        <f>SUM(C79:C82)</f>
        <v>216444970</v>
      </c>
      <c r="D83" s="47"/>
      <c r="E83" s="47"/>
      <c r="F83" s="47">
        <f t="shared" si="1"/>
        <v>216444970</v>
      </c>
      <c r="G83" s="53">
        <f t="shared" si="1"/>
        <v>216444970</v>
      </c>
      <c r="I83" s="55"/>
    </row>
    <row r="84" spans="1:9" ht="15">
      <c r="A84" s="24" t="s">
        <v>34</v>
      </c>
      <c r="B84" s="4" t="s">
        <v>35</v>
      </c>
      <c r="C84" s="47"/>
      <c r="D84" s="47"/>
      <c r="E84" s="47"/>
      <c r="F84" s="47">
        <f t="shared" si="1"/>
        <v>0</v>
      </c>
      <c r="G84" s="48">
        <v>1146381</v>
      </c>
      <c r="I84" s="55"/>
    </row>
    <row r="85" spans="1:9" ht="15">
      <c r="A85" s="24" t="s">
        <v>36</v>
      </c>
      <c r="B85" s="4" t="s">
        <v>37</v>
      </c>
      <c r="C85" s="47"/>
      <c r="D85" s="47"/>
      <c r="E85" s="47"/>
      <c r="F85" s="47">
        <f t="shared" si="1"/>
        <v>0</v>
      </c>
      <c r="G85" s="53">
        <f t="shared" si="1"/>
        <v>0</v>
      </c>
      <c r="I85" s="55"/>
    </row>
    <row r="86" spans="1:9" ht="15">
      <c r="A86" s="24" t="s">
        <v>38</v>
      </c>
      <c r="B86" s="4" t="s">
        <v>39</v>
      </c>
      <c r="C86" s="47"/>
      <c r="D86" s="47"/>
      <c r="E86" s="47"/>
      <c r="F86" s="47">
        <f t="shared" si="1"/>
        <v>0</v>
      </c>
      <c r="G86" s="53">
        <f t="shared" si="1"/>
        <v>0</v>
      </c>
      <c r="I86" s="55"/>
    </row>
    <row r="87" spans="1:9" ht="15">
      <c r="A87" s="24" t="s">
        <v>40</v>
      </c>
      <c r="B87" s="4" t="s">
        <v>41</v>
      </c>
      <c r="C87" s="47"/>
      <c r="D87" s="47"/>
      <c r="E87" s="47"/>
      <c r="F87" s="47">
        <f t="shared" si="1"/>
        <v>0</v>
      </c>
      <c r="G87" s="53">
        <f t="shared" si="1"/>
        <v>0</v>
      </c>
      <c r="I87" s="55"/>
    </row>
    <row r="88" spans="1:9" ht="15">
      <c r="A88" s="10" t="s">
        <v>143</v>
      </c>
      <c r="B88" s="4" t="s">
        <v>42</v>
      </c>
      <c r="C88" s="47"/>
      <c r="D88" s="47"/>
      <c r="E88" s="47"/>
      <c r="F88" s="47">
        <f t="shared" si="1"/>
        <v>0</v>
      </c>
      <c r="G88" s="53">
        <f t="shared" si="1"/>
        <v>0</v>
      </c>
      <c r="I88" s="55"/>
    </row>
    <row r="89" spans="1:9" ht="15">
      <c r="A89" s="12" t="s">
        <v>161</v>
      </c>
      <c r="B89" s="6" t="s">
        <v>43</v>
      </c>
      <c r="C89" s="47"/>
      <c r="D89" s="47"/>
      <c r="E89" s="47"/>
      <c r="F89" s="47">
        <f t="shared" si="1"/>
        <v>0</v>
      </c>
      <c r="G89" s="53">
        <f>SUM(G84)</f>
        <v>1146381</v>
      </c>
      <c r="I89" s="55"/>
    </row>
    <row r="90" spans="1:9" ht="15">
      <c r="A90" s="10" t="s">
        <v>44</v>
      </c>
      <c r="B90" s="4" t="s">
        <v>45</v>
      </c>
      <c r="C90" s="47"/>
      <c r="D90" s="47"/>
      <c r="E90" s="47"/>
      <c r="F90" s="47">
        <f t="shared" si="1"/>
        <v>0</v>
      </c>
      <c r="G90" s="53">
        <f t="shared" si="1"/>
        <v>0</v>
      </c>
      <c r="I90" s="55"/>
    </row>
    <row r="91" spans="1:9" ht="15">
      <c r="A91" s="10" t="s">
        <v>46</v>
      </c>
      <c r="B91" s="4" t="s">
        <v>47</v>
      </c>
      <c r="C91" s="47"/>
      <c r="D91" s="47"/>
      <c r="E91" s="47"/>
      <c r="F91" s="47">
        <f t="shared" si="1"/>
        <v>0</v>
      </c>
      <c r="G91" s="53">
        <f t="shared" si="1"/>
        <v>0</v>
      </c>
      <c r="I91" s="55"/>
    </row>
    <row r="92" spans="1:9" ht="15">
      <c r="A92" s="24" t="s">
        <v>48</v>
      </c>
      <c r="B92" s="4" t="s">
        <v>49</v>
      </c>
      <c r="C92" s="47"/>
      <c r="D92" s="47"/>
      <c r="E92" s="47"/>
      <c r="F92" s="47">
        <f t="shared" si="1"/>
        <v>0</v>
      </c>
      <c r="G92" s="53">
        <f t="shared" si="1"/>
        <v>0</v>
      </c>
      <c r="I92" s="55"/>
    </row>
    <row r="93" spans="1:9" ht="15">
      <c r="A93" s="24" t="s">
        <v>144</v>
      </c>
      <c r="B93" s="4" t="s">
        <v>50</v>
      </c>
      <c r="C93" s="47"/>
      <c r="D93" s="47"/>
      <c r="E93" s="47"/>
      <c r="F93" s="47">
        <f t="shared" si="1"/>
        <v>0</v>
      </c>
      <c r="G93" s="53">
        <f t="shared" si="1"/>
        <v>0</v>
      </c>
      <c r="I93" s="55"/>
    </row>
    <row r="94" spans="1:9" ht="15">
      <c r="A94" s="11" t="s">
        <v>162</v>
      </c>
      <c r="B94" s="6" t="s">
        <v>51</v>
      </c>
      <c r="C94" s="47"/>
      <c r="D94" s="47"/>
      <c r="E94" s="47"/>
      <c r="F94" s="47">
        <f t="shared" si="1"/>
        <v>0</v>
      </c>
      <c r="G94" s="53">
        <f t="shared" si="1"/>
        <v>0</v>
      </c>
      <c r="I94" s="55"/>
    </row>
    <row r="95" spans="1:9" ht="15">
      <c r="A95" s="12" t="s">
        <v>52</v>
      </c>
      <c r="B95" s="6" t="s">
        <v>53</v>
      </c>
      <c r="C95" s="47"/>
      <c r="D95" s="47"/>
      <c r="E95" s="47"/>
      <c r="F95" s="47">
        <f t="shared" si="1"/>
        <v>0</v>
      </c>
      <c r="G95" s="53">
        <f t="shared" si="1"/>
        <v>0</v>
      </c>
      <c r="I95" s="55"/>
    </row>
    <row r="96" spans="1:9" ht="15.75">
      <c r="A96" s="27" t="s">
        <v>163</v>
      </c>
      <c r="B96" s="28" t="s">
        <v>54</v>
      </c>
      <c r="C96" s="47">
        <f>SUM(C73+C78+C83+C89+C94+C95)</f>
        <v>216444970</v>
      </c>
      <c r="D96" s="47"/>
      <c r="E96" s="47"/>
      <c r="F96" s="47">
        <f t="shared" si="1"/>
        <v>216444970</v>
      </c>
      <c r="G96" s="53">
        <f>SUM(G83+G89)</f>
        <v>217591351</v>
      </c>
      <c r="I96" s="55"/>
    </row>
    <row r="97" spans="1:9" ht="15.75">
      <c r="A97" s="29" t="s">
        <v>146</v>
      </c>
      <c r="B97" s="30"/>
      <c r="C97" s="47">
        <f>SUM(C67+C96)</f>
        <v>318005565</v>
      </c>
      <c r="D97" s="47">
        <f>SUM(D67+D96)</f>
        <v>42075000</v>
      </c>
      <c r="E97" s="47">
        <f>SUM(E67+E96)</f>
        <v>0</v>
      </c>
      <c r="F97" s="47">
        <f>SUM(C97:E97)</f>
        <v>360080565</v>
      </c>
      <c r="G97" s="53">
        <f>SUM(G67+G96)</f>
        <v>750656052</v>
      </c>
      <c r="I97" s="55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="90" zoomScaleSheetLayoutView="90" zoomScalePageLayoutView="0" workbookViewId="0" topLeftCell="A1">
      <selection activeCell="A2" sqref="A2:D2"/>
    </sheetView>
  </sheetViews>
  <sheetFormatPr defaultColWidth="9.140625" defaultRowHeight="15"/>
  <cols>
    <col min="1" max="1" width="36.421875" style="0" customWidth="1"/>
    <col min="2" max="2" width="10.140625" style="64" customWidth="1"/>
    <col min="3" max="3" width="18.8515625" style="56" customWidth="1"/>
    <col min="4" max="4" width="17.7109375" style="56" customWidth="1"/>
  </cols>
  <sheetData>
    <row r="1" spans="1:4" ht="15">
      <c r="A1" s="95" t="s">
        <v>446</v>
      </c>
      <c r="B1" s="95"/>
      <c r="C1" s="95"/>
      <c r="D1" s="95"/>
    </row>
    <row r="2" spans="1:4" ht="24" customHeight="1">
      <c r="A2" s="96" t="s">
        <v>435</v>
      </c>
      <c r="B2" s="101"/>
      <c r="C2" s="101"/>
      <c r="D2" s="101"/>
    </row>
    <row r="3" spans="1:4" ht="23.25" customHeight="1">
      <c r="A3" s="99" t="s">
        <v>434</v>
      </c>
      <c r="B3" s="103"/>
      <c r="C3" s="103"/>
      <c r="D3" s="103"/>
    </row>
    <row r="4" ht="18">
      <c r="A4" s="32"/>
    </row>
    <row r="6" spans="1:4" s="91" customFormat="1" ht="48.75" customHeight="1">
      <c r="A6" s="1" t="s">
        <v>204</v>
      </c>
      <c r="B6" s="2" t="s">
        <v>205</v>
      </c>
      <c r="C6" s="92" t="s">
        <v>174</v>
      </c>
      <c r="D6" s="90" t="s">
        <v>175</v>
      </c>
    </row>
    <row r="7" spans="1:4" ht="15">
      <c r="A7" s="12" t="s">
        <v>173</v>
      </c>
      <c r="B7" s="1" t="s">
        <v>164</v>
      </c>
      <c r="C7" s="65">
        <v>150650277</v>
      </c>
      <c r="D7" s="65">
        <v>124202195</v>
      </c>
    </row>
    <row r="8" spans="1:4" ht="15">
      <c r="A8" s="12" t="s">
        <v>441</v>
      </c>
      <c r="B8" s="1" t="s">
        <v>164</v>
      </c>
      <c r="C8" s="65"/>
      <c r="D8" s="65">
        <v>320669821</v>
      </c>
    </row>
    <row r="9" spans="1:4" s="94" customFormat="1" ht="15">
      <c r="A9" s="12" t="s">
        <v>442</v>
      </c>
      <c r="B9" s="1"/>
      <c r="C9" s="93"/>
      <c r="D9" s="93">
        <f>SUM(D7:D8)</f>
        <v>444872016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mekler zoltán</cp:lastModifiedBy>
  <cp:lastPrinted>2017-09-18T08:48:25Z</cp:lastPrinted>
  <dcterms:created xsi:type="dcterms:W3CDTF">2014-01-03T21:48:14Z</dcterms:created>
  <dcterms:modified xsi:type="dcterms:W3CDTF">2017-12-06T07:34:56Z</dcterms:modified>
  <cp:category/>
  <cp:version/>
  <cp:contentType/>
  <cp:contentStatus/>
</cp:coreProperties>
</file>