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tartalékok" sheetId="5" r:id="rId5"/>
  </sheets>
  <definedNames>
    <definedName name="_xlnm.Print_Area" localSheetId="3">'beruházások felújítások'!$A$1:$F$44</definedName>
    <definedName name="_xlnm.Print_Area" localSheetId="2">'bevételek önkormányzat'!$A$1:$H$98</definedName>
    <definedName name="_xlnm.Print_Area" localSheetId="1">'kiadások önkorm'!$A$1:$H$125</definedName>
    <definedName name="_xlnm.Print_Area" localSheetId="0">'kiemelt ei'!$A$1:$D$28</definedName>
    <definedName name="_xlnm.Print_Area" localSheetId="4">'tartalékok'!$A$1:$E$9</definedName>
  </definedNames>
  <calcPr fullCalcOnLoad="1"/>
</workbook>
</file>

<file path=xl/sharedStrings.xml><?xml version="1.0" encoding="utf-8"?>
<sst xmlns="http://schemas.openxmlformats.org/spreadsheetml/2006/main" count="531" uniqueCount="476">
  <si>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</si>
  <si>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</si>
  <si>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</si>
  <si>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</si>
  <si>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</si>
  <si>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</si>
  <si>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</si>
  <si>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</si>
  <si>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</si>
  <si>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</si>
  <si>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</si>
  <si>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</si>
  <si>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</si>
  <si>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</si>
  <si>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</si>
  <si>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</si>
  <si>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</si>
  <si>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</si>
  <si>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</si>
  <si>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</si>
  <si>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</si>
  <si>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</si>
  <si>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</si>
  <si>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</si>
  <si>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</si>
  <si>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</si>
  <si>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</si>
  <si>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</si>
  <si>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</si>
  <si>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</si>
  <si>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</si>
  <si>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</si>
  <si>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</si>
  <si>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</si>
  <si>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</si>
  <si>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</si>
  <si>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</si>
  <si>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</si>
  <si>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</si>
  <si>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</si>
  <si>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</si>
  <si>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</si>
  <si>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</si>
  <si>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</si>
  <si>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</si>
  <si>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</si>
  <si>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</si>
  <si>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</si>
  <si>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</si>
  <si>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</si>
  <si>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</si>
  <si>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</si>
  <si>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</si>
  <si>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</si>
  <si>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</si>
  <si>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</si>
  <si>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</si>
  <si>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</si>
  <si>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</si>
  <si>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</si>
  <si>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</si>
  <si>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</si>
  <si>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</si>
  <si>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</si>
  <si>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</si>
  <si>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</si>
  <si>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</si>
  <si>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</si>
  <si>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</si>
  <si>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</si>
  <si>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</si>
  <si>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</si>
  <si>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</si>
  <si>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</si>
  <si>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</si>
  <si>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</si>
  <si>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</si>
  <si>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</si>
  <si>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</si>
  <si>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</si>
  <si>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</si>
  <si>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</si>
  <si>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</si>
  <si>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</si>
  <si>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</si>
  <si>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</si>
  <si>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</si>
  <si>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</si>
  <si>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</si>
  <si>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</si>
  <si>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</si>
  <si>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</si>
  <si>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</si>
  <si>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</si>
  <si>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</si>
  <si>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</si>
  <si>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</si>
  <si>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</si>
  <si>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</si>
  <si>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</si>
  <si>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</si>
  <si>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</si>
  <si>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</si>
  <si>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</si>
  <si>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</si>
  <si>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</si>
  <si>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</si>
  <si>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</si>
  <si>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</si>
  <si>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</si>
  <si>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</si>
  <si>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</si>
  <si>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</si>
  <si>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</si>
  <si>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</si>
  <si>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</si>
  <si>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</si>
  <si>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</si>
  <si>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</si>
  <si>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</si>
  <si>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</si>
  <si>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</si>
  <si>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</si>
  <si>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</si>
  <si>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</si>
  <si>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</si>
  <si>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</si>
  <si>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</si>
  <si>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</si>
  <si>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</si>
  <si>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</si>
  <si>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</si>
  <si>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</si>
  <si>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</si>
  <si>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</si>
  <si>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</si>
  <si>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</si>
  <si>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</si>
  <si>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</si>
  <si>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</si>
  <si>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</si>
  <si>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</si>
  <si>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</si>
  <si>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</si>
  <si>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</si>
  <si>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</si>
  <si>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</si>
  <si>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</si>
  <si>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</si>
  <si>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</si>
  <si>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</si>
  <si>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</si>
  <si>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</si>
  <si>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</si>
  <si>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</si>
  <si>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</si>
  <si>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</si>
  <si>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</si>
  <si>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</si>
  <si>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</si>
  <si>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</si>
  <si>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</si>
  <si>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</si>
  <si>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</si>
  <si>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</si>
  <si>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</si>
  <si>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</si>
  <si>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</si>
  <si>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</si>
  <si>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</si>
  <si>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</si>
  <si>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</si>
  <si>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</si>
  <si>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</si>
  <si>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</si>
  <si>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</si>
  <si>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</si>
  <si>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</si>
  <si>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</si>
  <si>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</si>
  <si>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</si>
  <si>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</si>
  <si>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</si>
  <si>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</si>
  <si>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</si>
  <si>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</si>
  <si>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</si>
  <si>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</si>
  <si>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</si>
  <si>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</si>
  <si>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</si>
  <si>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</si>
  <si>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</si>
  <si>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</si>
  <si>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</si>
  <si>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</si>
  <si>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</si>
  <si>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</si>
  <si>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</si>
  <si>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</si>
  <si>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</si>
  <si>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</si>
  <si>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</si>
  <si>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</si>
  <si>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</si>
  <si>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</si>
  <si>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</si>
  <si>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</si>
  <si>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</si>
  <si>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</si>
  <si>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</si>
  <si>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</si>
  <si>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</si>
  <si>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</si>
  <si>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</si>
  <si>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</si>
  <si>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</si>
  <si>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</si>
  <si>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</si>
  <si>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</si>
  <si>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</si>
  <si>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</si>
  <si>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</si>
  <si>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</si>
  <si>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</si>
  <si>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</si>
  <si>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</si>
  <si>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</si>
  <si>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</si>
  <si>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</si>
  <si>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</si>
  <si>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</si>
  <si>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</si>
  <si>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</si>
  <si>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</si>
  <si>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</si>
  <si>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</si>
  <si>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</si>
  <si>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</si>
  <si>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</si>
  <si>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</si>
  <si>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</si>
  <si>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</si>
  <si>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</si>
  <si>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</si>
  <si>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</si>
  <si>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</si>
  <si>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</si>
  <si>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</si>
  <si>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</si>
  <si>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</si>
  <si>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</si>
  <si>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</si>
  <si>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</si>
  <si>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</si>
  <si>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</si>
  <si>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</si>
  <si>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</si>
  <si>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</si>
  <si>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</si>
  <si>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</si>
  <si>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</si>
  <si>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</si>
  <si>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</si>
  <si>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</si>
  <si>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</si>
  <si>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</si>
  <si>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</si>
  <si>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</si>
  <si>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</si>
  <si>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</si>
  <si>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</si>
  <si>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</si>
  <si>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</si>
  <si>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</si>
  <si>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</si>
  <si>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</si>
  <si>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</si>
  <si>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</si>
  <si>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</si>
  <si>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</si>
  <si>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</si>
  <si>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</si>
  <si>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</si>
  <si>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</si>
  <si>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</si>
  <si>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</si>
  <si>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</si>
  <si>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</si>
  <si>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</si>
  <si>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</si>
  <si>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</si>
  <si>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</si>
  <si>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</si>
  <si>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</si>
  <si>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</si>
  <si>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</si>
  <si>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</si>
  <si>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</si>
  <si>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</si>
  <si>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</si>
  <si>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</si>
  <si>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</si>
  <si>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</si>
  <si>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</si>
  <si>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</si>
  <si>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</si>
  <si>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</si>
  <si>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</si>
  <si>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</si>
  <si>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</si>
  <si>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</si>
  <si>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</si>
  <si>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</si>
  <si>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</si>
  <si>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</si>
  <si>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</si>
  <si>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</si>
  <si>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</si>
  <si>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</si>
  <si>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</si>
  <si>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</si>
  <si>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</si>
  <si>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</si>
  <si>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</si>
  <si>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</si>
  <si>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</si>
  <si>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</si>
  <si>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</si>
  <si>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</si>
  <si>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</si>
  <si>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</si>
  <si>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</si>
  <si>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</si>
  <si>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</si>
  <si>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</si>
  <si>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</si>
  <si>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</si>
  <si>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</si>
  <si>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</si>
  <si>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</si>
  <si>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</si>
  <si>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</si>
  <si>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</si>
  <si>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</si>
  <si>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</si>
  <si>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</si>
  <si>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</si>
  <si>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</si>
  <si>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</si>
  <si>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</si>
  <si>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</si>
  <si>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</si>
  <si>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</si>
  <si>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</si>
  <si>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</si>
  <si>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</si>
  <si>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</si>
  <si>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</si>
  <si>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</si>
  <si>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</si>
  <si>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</si>
  <si>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</si>
  <si>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</si>
  <si>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</si>
  <si>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</si>
  <si>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</si>
  <si>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</si>
  <si>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</si>
  <si>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</si>
  <si>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</si>
  <si>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</si>
  <si>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</si>
  <si>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</si>
  <si>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</si>
  <si>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</si>
  <si>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</si>
  <si>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</si>
  <si>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</si>
  <si>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</si>
  <si>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</si>
  <si>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</si>
  <si>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</si>
  <si>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</si>
  <si>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</si>
  <si>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</si>
  <si>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</si>
  <si>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</si>
  <si>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</si>
  <si>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</si>
  <si>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</si>
  <si>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</si>
  <si>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</si>
  <si>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</si>
  <si>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</si>
  <si>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</si>
  <si>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</si>
  <si>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</si>
  <si>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</si>
  <si>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</si>
  <si>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</si>
  <si>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</si>
  <si>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</si>
  <si>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</si>
  <si>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</si>
  <si>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</si>
  <si>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</si>
  <si>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</si>
  <si>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</si>
  <si>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</si>
  <si>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</si>
  <si>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</si>
  <si>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</si>
  <si>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</si>
  <si>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</si>
  <si>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</si>
  <si>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</si>
  <si>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</si>
  <si>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</si>
  <si>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</si>
  <si>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</si>
  <si>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</si>
  <si>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</si>
  <si>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</si>
  <si>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</si>
  <si>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</si>
  <si>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</si>
  <si>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</si>
  <si>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</si>
  <si>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</si>
  <si>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</si>
  <si>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</si>
  <si>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</si>
  <si>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</si>
  <si>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</si>
  <si>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</si>
  <si>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</si>
  <si>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</si>
  <si>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Számítógép vásárlás</t>
  </si>
  <si>
    <t>Közvilágítás korszerűsítés + Napelemek</t>
  </si>
  <si>
    <t>Járdacsatlakozás és út ív</t>
  </si>
  <si>
    <t>Buszöblök kialakítása</t>
  </si>
  <si>
    <t>B411</t>
  </si>
  <si>
    <t>B74</t>
  </si>
  <si>
    <t>Önkormányzat 2018. évi költségvetése</t>
  </si>
  <si>
    <t>Településrendezési terv (Ig.</t>
  </si>
  <si>
    <t>Ingatlan vásárlás (Napelemhez)</t>
  </si>
  <si>
    <t>Ingatlan vásárlás (Csónak kikötő mellett)</t>
  </si>
  <si>
    <t>Vincellér utca felújítás</t>
  </si>
  <si>
    <t>Klíma berendezés (Ig.)</t>
  </si>
  <si>
    <t>K.Centrum felújítás</t>
  </si>
  <si>
    <t>Strand felújítás</t>
  </si>
  <si>
    <t>Temetőkápolna felújítás, Úrna parcella kialakítás</t>
  </si>
  <si>
    <t>TOP pályázat Multifunkcionális közösségi ház</t>
  </si>
  <si>
    <t>TOP pályázat Vendéglátóegység kialakítása</t>
  </si>
  <si>
    <t>TOP pályázat Községi kabinsor Strand</t>
  </si>
  <si>
    <t>TOP pályázat Csónakkikötő</t>
  </si>
  <si>
    <t>TOP pályázat Multifunkcionális közösségi ház eszközbeszerzés</t>
  </si>
  <si>
    <t>Közvilágítás Sziget üzem (Honvéd u. Akácfa u.Patak part)</t>
  </si>
  <si>
    <t>Ingatla vásárlás (Tóth domb)</t>
  </si>
  <si>
    <t>Kamerarendszer (Község+ Temetőkápolna)</t>
  </si>
  <si>
    <t>Kultúr felújítás (Előtető+Burkolat)</t>
  </si>
  <si>
    <t>Gépek,berendezések (Kultúr)</t>
  </si>
  <si>
    <t>B75</t>
  </si>
  <si>
    <t>Módosítás</t>
  </si>
  <si>
    <t>Módosított előirányzat</t>
  </si>
  <si>
    <t>Multifunkcionális közösségi ház eszközbeszerzés</t>
  </si>
  <si>
    <t>Eredeti előirányzat</t>
  </si>
  <si>
    <t>Megnevezés</t>
  </si>
  <si>
    <t>Útfelújítás (Fenyves u. Fülemüle u.)</t>
  </si>
  <si>
    <t>Kulturális Centrum felújítás</t>
  </si>
  <si>
    <t>1.melléklet a 17/2018.(XI.08.) önkormányzati rendelethez</t>
  </si>
  <si>
    <t>2.melléklet a 17/2018.(XI.08.) önkormányzati rendelethez</t>
  </si>
  <si>
    <t>3.melléklet a 17/2018.(XI.08.) önkormányzati rendelethez</t>
  </si>
  <si>
    <t>4.melléklet a 17/2018.(XI.08.) önkormányzati rendelethez</t>
  </si>
  <si>
    <t>5.melléklet a 17/2018.(XI.08.)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</si>
</sst>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?\ _F_t_-;_-@_-"/>
    <numFmt numFmtId="181" formatCode="_-* #,##0\ _F_t_-;\-* #,##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b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i/>
      <u val="single"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1" fontId="0" fillId="0" borderId="0" xfId="40" applyNumberFormat="1" applyFont="1" applyAlignment="1">
      <alignment/>
    </xf>
    <xf numFmtId="181" fontId="0" fillId="0" borderId="0" xfId="40" applyNumberFormat="1" applyFont="1" applyAlignment="1">
      <alignment horizontal="right"/>
    </xf>
    <xf numFmtId="181" fontId="9" fillId="0" borderId="0" xfId="40" applyNumberFormat="1" applyFont="1" applyAlignment="1">
      <alignment/>
    </xf>
    <xf numFmtId="181" fontId="9" fillId="0" borderId="10" xfId="40" applyNumberFormat="1" applyFont="1" applyBorder="1" applyAlignment="1">
      <alignment/>
    </xf>
    <xf numFmtId="181" fontId="9" fillId="34" borderId="10" xfId="40" applyNumberFormat="1" applyFont="1" applyFill="1" applyBorder="1" applyAlignment="1">
      <alignment/>
    </xf>
    <xf numFmtId="181" fontId="9" fillId="35" borderId="10" xfId="4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81" fontId="9" fillId="0" borderId="10" xfId="4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181" fontId="19" fillId="0" borderId="10" xfId="4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181" fontId="0" fillId="0" borderId="0" xfId="40" applyNumberFormat="1" applyFont="1" applyAlignment="1">
      <alignment/>
    </xf>
    <xf numFmtId="181" fontId="0" fillId="0" borderId="0" xfId="40" applyNumberFormat="1" applyFont="1" applyAlignment="1">
      <alignment horizontal="center" wrapText="1"/>
    </xf>
    <xf numFmtId="181" fontId="8" fillId="0" borderId="10" xfId="40" applyNumberFormat="1" applyFont="1" applyFill="1" applyBorder="1" applyAlignment="1">
      <alignment/>
    </xf>
    <xf numFmtId="181" fontId="0" fillId="0" borderId="10" xfId="40" applyNumberFormat="1" applyFont="1" applyFill="1" applyBorder="1" applyAlignment="1">
      <alignment/>
    </xf>
    <xf numFmtId="181" fontId="1" fillId="0" borderId="10" xfId="40" applyNumberFormat="1" applyFont="1" applyFill="1" applyBorder="1" applyAlignment="1">
      <alignment/>
    </xf>
    <xf numFmtId="181" fontId="1" fillId="0" borderId="10" xfId="40" applyNumberFormat="1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1" fillId="0" borderId="10" xfId="40" applyNumberFormat="1" applyFont="1" applyBorder="1" applyAlignment="1">
      <alignment/>
    </xf>
    <xf numFmtId="181" fontId="8" fillId="0" borderId="10" xfId="40" applyNumberFormat="1" applyFont="1" applyBorder="1" applyAlignment="1">
      <alignment/>
    </xf>
    <xf numFmtId="181" fontId="0" fillId="36" borderId="10" xfId="40" applyNumberFormat="1" applyFont="1" applyFill="1" applyBorder="1" applyAlignment="1">
      <alignment/>
    </xf>
    <xf numFmtId="181" fontId="3" fillId="0" borderId="10" xfId="40" applyNumberFormat="1" applyFont="1" applyBorder="1" applyAlignment="1">
      <alignment horizontal="center" vertical="center" wrapText="1"/>
    </xf>
    <xf numFmtId="181" fontId="2" fillId="0" borderId="10" xfId="40" applyNumberFormat="1" applyFont="1" applyBorder="1" applyAlignment="1">
      <alignment horizontal="center" vertical="center" wrapText="1"/>
    </xf>
    <xf numFmtId="181" fontId="2" fillId="0" borderId="10" xfId="40" applyNumberFormat="1" applyFont="1" applyBorder="1" applyAlignment="1">
      <alignment horizontal="center" vertical="center" wrapText="1"/>
    </xf>
    <xf numFmtId="181" fontId="64" fillId="0" borderId="0" xfId="40" applyNumberFormat="1" applyFont="1" applyAlignment="1">
      <alignment/>
    </xf>
    <xf numFmtId="181" fontId="64" fillId="0" borderId="0" xfId="40" applyNumberFormat="1" applyFont="1" applyFill="1" applyAlignment="1">
      <alignment/>
    </xf>
    <xf numFmtId="0" fontId="19" fillId="0" borderId="0" xfId="0" applyFont="1" applyAlignment="1">
      <alignment/>
    </xf>
    <xf numFmtId="181" fontId="64" fillId="0" borderId="10" xfId="4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181" fontId="19" fillId="0" borderId="10" xfId="40" applyNumberFormat="1" applyFont="1" applyBorder="1" applyAlignment="1">
      <alignment/>
    </xf>
    <xf numFmtId="181" fontId="64" fillId="0" borderId="10" xfId="40" applyNumberFormat="1" applyFont="1" applyBorder="1" applyAlignment="1">
      <alignment/>
    </xf>
    <xf numFmtId="165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/>
    </xf>
    <xf numFmtId="165" fontId="24" fillId="39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181" fontId="64" fillId="0" borderId="0" xfId="40" applyNumberFormat="1" applyFont="1" applyFill="1" applyBorder="1" applyAlignment="1">
      <alignment/>
    </xf>
    <xf numFmtId="181" fontId="64" fillId="0" borderId="0" xfId="40" applyNumberFormat="1" applyFont="1" applyBorder="1" applyAlignment="1">
      <alignment/>
    </xf>
    <xf numFmtId="181" fontId="19" fillId="0" borderId="10" xfId="40" applyNumberFormat="1" applyFont="1" applyFill="1" applyBorder="1" applyAlignment="1">
      <alignment horizontal="center" vertical="center" wrapText="1"/>
    </xf>
    <xf numFmtId="181" fontId="19" fillId="0" borderId="10" xfId="40" applyNumberFormat="1" applyFont="1" applyBorder="1" applyAlignment="1">
      <alignment horizontal="center" vertical="center" wrapText="1"/>
    </xf>
    <xf numFmtId="181" fontId="27" fillId="0" borderId="10" xfId="40" applyNumberFormat="1" applyFont="1" applyFill="1" applyBorder="1" applyAlignment="1">
      <alignment horizontal="left" vertical="center" wrapText="1"/>
    </xf>
    <xf numFmtId="181" fontId="22" fillId="0" borderId="10" xfId="40" applyNumberFormat="1" applyFont="1" applyFill="1" applyBorder="1" applyAlignment="1">
      <alignment horizontal="left" vertical="center" wrapText="1"/>
    </xf>
    <xf numFmtId="181" fontId="27" fillId="0" borderId="10" xfId="40" applyNumberFormat="1" applyFont="1" applyFill="1" applyBorder="1" applyAlignment="1">
      <alignment horizontal="left" vertical="center"/>
    </xf>
    <xf numFmtId="181" fontId="22" fillId="0" borderId="10" xfId="40" applyNumberFormat="1" applyFont="1" applyFill="1" applyBorder="1" applyAlignment="1">
      <alignment horizontal="left" vertical="center"/>
    </xf>
    <xf numFmtId="181" fontId="28" fillId="0" borderId="0" xfId="40" applyNumberFormat="1" applyFont="1" applyAlignment="1">
      <alignment/>
    </xf>
    <xf numFmtId="181" fontId="16" fillId="0" borderId="10" xfId="40" applyNumberFormat="1" applyFont="1" applyBorder="1" applyAlignment="1">
      <alignment horizontal="center" vertical="center" wrapText="1"/>
    </xf>
    <xf numFmtId="181" fontId="16" fillId="0" borderId="10" xfId="4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181" fontId="64" fillId="36" borderId="10" xfId="40" applyNumberFormat="1" applyFont="1" applyFill="1" applyBorder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 wrapText="1"/>
    </xf>
    <xf numFmtId="0" fontId="24" fillId="40" borderId="10" xfId="0" applyFont="1" applyFill="1" applyBorder="1" applyAlignment="1">
      <alignment/>
    </xf>
    <xf numFmtId="0" fontId="24" fillId="40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4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85.57421875" style="0" customWidth="1"/>
    <col min="2" max="2" width="27.7109375" style="21" bestFit="1" customWidth="1"/>
    <col min="3" max="3" width="20.7109375" style="21" hidden="1" customWidth="1"/>
    <col min="4" max="4" width="20.28125" style="21" customWidth="1"/>
  </cols>
  <sheetData>
    <row r="1" spans="1:4" ht="15">
      <c r="A1" s="113" t="s">
        <v>471</v>
      </c>
      <c r="B1" s="113"/>
      <c r="C1" s="113"/>
      <c r="D1" s="113"/>
    </row>
    <row r="2" spans="1:2" ht="15">
      <c r="A2" s="18"/>
      <c r="B2" s="22"/>
    </row>
    <row r="3" spans="1:4" ht="18">
      <c r="A3" s="114" t="s">
        <v>444</v>
      </c>
      <c r="B3" s="114"/>
      <c r="C3" s="114"/>
      <c r="D3" s="114"/>
    </row>
    <row r="4" spans="1:4" ht="50.25" customHeight="1">
      <c r="A4" s="115" t="s">
        <v>435</v>
      </c>
      <c r="B4" s="115"/>
      <c r="C4" s="115"/>
      <c r="D4" s="115"/>
    </row>
    <row r="6" spans="1:9" s="30" customFormat="1" ht="30">
      <c r="A6" s="27" t="s">
        <v>468</v>
      </c>
      <c r="B6" s="28" t="s">
        <v>467</v>
      </c>
      <c r="C6" s="28"/>
      <c r="D6" s="28" t="s">
        <v>465</v>
      </c>
      <c r="E6" s="29"/>
      <c r="F6" s="29"/>
      <c r="G6" s="29"/>
      <c r="H6" s="29"/>
      <c r="I6" s="29"/>
    </row>
    <row r="7" spans="1:9" ht="15">
      <c r="A7" s="12" t="s">
        <v>188</v>
      </c>
      <c r="B7" s="24">
        <v>41590730</v>
      </c>
      <c r="C7" s="24">
        <f>SUM(D7-B7)</f>
        <v>2000000</v>
      </c>
      <c r="D7" s="24">
        <v>43590730</v>
      </c>
      <c r="E7" s="3"/>
      <c r="F7" s="3"/>
      <c r="G7" s="3"/>
      <c r="H7" s="3"/>
      <c r="I7" s="3"/>
    </row>
    <row r="8" spans="1:9" ht="15">
      <c r="A8" s="12" t="s">
        <v>189</v>
      </c>
      <c r="B8" s="24">
        <v>7557445</v>
      </c>
      <c r="C8" s="24">
        <f aca="true" t="shared" si="0" ref="C8:C17">SUM(D8-B8)</f>
        <v>300000</v>
      </c>
      <c r="D8" s="24">
        <v>7857445</v>
      </c>
      <c r="E8" s="3"/>
      <c r="F8" s="3"/>
      <c r="G8" s="3"/>
      <c r="H8" s="3"/>
      <c r="I8" s="3"/>
    </row>
    <row r="9" spans="1:9" ht="15">
      <c r="A9" s="12" t="s">
        <v>190</v>
      </c>
      <c r="B9" s="24">
        <v>90796000</v>
      </c>
      <c r="C9" s="24">
        <f t="shared" si="0"/>
        <v>1229512</v>
      </c>
      <c r="D9" s="24">
        <v>92025512</v>
      </c>
      <c r="E9" s="3"/>
      <c r="F9" s="3"/>
      <c r="G9" s="3"/>
      <c r="H9" s="3"/>
      <c r="I9" s="3"/>
    </row>
    <row r="10" spans="1:9" ht="15">
      <c r="A10" s="12" t="s">
        <v>191</v>
      </c>
      <c r="B10" s="24">
        <v>2850000</v>
      </c>
      <c r="C10" s="24">
        <f t="shared" si="0"/>
        <v>857250</v>
      </c>
      <c r="D10" s="24">
        <v>3707250</v>
      </c>
      <c r="E10" s="3"/>
      <c r="F10" s="3"/>
      <c r="G10" s="3"/>
      <c r="H10" s="3"/>
      <c r="I10" s="3"/>
    </row>
    <row r="11" spans="1:9" ht="15">
      <c r="A11" s="12" t="s">
        <v>192</v>
      </c>
      <c r="B11" s="24">
        <v>122526823</v>
      </c>
      <c r="C11" s="24">
        <f>SUM(D11-B11)</f>
        <v>-23692809</v>
      </c>
      <c r="D11" s="24">
        <v>98834014</v>
      </c>
      <c r="E11" s="3"/>
      <c r="F11" s="3"/>
      <c r="G11" s="3"/>
      <c r="H11" s="3"/>
      <c r="I11" s="3"/>
    </row>
    <row r="12" spans="1:9" ht="15">
      <c r="A12" s="12" t="s">
        <v>193</v>
      </c>
      <c r="B12" s="24">
        <v>350919460</v>
      </c>
      <c r="C12" s="24">
        <f t="shared" si="0"/>
        <v>34737064</v>
      </c>
      <c r="D12" s="24">
        <v>385656524</v>
      </c>
      <c r="E12" s="3"/>
      <c r="F12" s="3"/>
      <c r="G12" s="3"/>
      <c r="H12" s="3"/>
      <c r="I12" s="3"/>
    </row>
    <row r="13" spans="1:9" ht="15">
      <c r="A13" s="12" t="s">
        <v>194</v>
      </c>
      <c r="B13" s="24">
        <v>16577600</v>
      </c>
      <c r="C13" s="24">
        <f t="shared" si="0"/>
        <v>20135355</v>
      </c>
      <c r="D13" s="24">
        <v>36712955</v>
      </c>
      <c r="E13" s="3"/>
      <c r="F13" s="3"/>
      <c r="G13" s="3"/>
      <c r="H13" s="3"/>
      <c r="I13" s="3"/>
    </row>
    <row r="14" spans="1:9" ht="15">
      <c r="A14" s="12" t="s">
        <v>195</v>
      </c>
      <c r="B14" s="24">
        <v>0</v>
      </c>
      <c r="C14" s="24">
        <f t="shared" si="0"/>
        <v>0</v>
      </c>
      <c r="D14" s="24">
        <v>0</v>
      </c>
      <c r="E14" s="3"/>
      <c r="F14" s="3"/>
      <c r="G14" s="3"/>
      <c r="H14" s="3"/>
      <c r="I14" s="3"/>
    </row>
    <row r="15" spans="1:9" ht="15">
      <c r="A15" s="13" t="s">
        <v>187</v>
      </c>
      <c r="B15" s="24">
        <f>SUM(B7:B14)</f>
        <v>632818058</v>
      </c>
      <c r="C15" s="24">
        <f t="shared" si="0"/>
        <v>35566372</v>
      </c>
      <c r="D15" s="24">
        <f>SUM(D7:D14)</f>
        <v>668384430</v>
      </c>
      <c r="E15" s="3"/>
      <c r="F15" s="3"/>
      <c r="G15" s="3"/>
      <c r="H15" s="3"/>
      <c r="I15" s="3"/>
    </row>
    <row r="16" spans="1:9" ht="15">
      <c r="A16" s="13" t="s">
        <v>196</v>
      </c>
      <c r="B16" s="24">
        <v>1426997</v>
      </c>
      <c r="C16" s="24">
        <f t="shared" si="0"/>
        <v>569707</v>
      </c>
      <c r="D16" s="24">
        <v>1996704</v>
      </c>
      <c r="E16" s="3"/>
      <c r="F16" s="3"/>
      <c r="G16" s="3"/>
      <c r="H16" s="3"/>
      <c r="I16" s="3"/>
    </row>
    <row r="17" spans="1:9" ht="15">
      <c r="A17" s="14" t="s">
        <v>145</v>
      </c>
      <c r="B17" s="25">
        <f>SUM(B16+B15)</f>
        <v>634245055</v>
      </c>
      <c r="C17" s="26">
        <f t="shared" si="0"/>
        <v>36136079</v>
      </c>
      <c r="D17" s="25">
        <f>SUM(D16+D15)</f>
        <v>670381134</v>
      </c>
      <c r="E17" s="3"/>
      <c r="F17" s="3"/>
      <c r="G17" s="3"/>
      <c r="H17" s="3"/>
      <c r="I17" s="3"/>
    </row>
    <row r="18" spans="1:9" ht="15">
      <c r="A18" s="12" t="s">
        <v>198</v>
      </c>
      <c r="B18" s="24">
        <v>39174917</v>
      </c>
      <c r="C18" s="24">
        <f>SUM(D18-B18)</f>
        <v>8676002</v>
      </c>
      <c r="D18" s="24">
        <v>47850919</v>
      </c>
      <c r="E18" s="3"/>
      <c r="F18" s="3"/>
      <c r="G18" s="3"/>
      <c r="H18" s="3"/>
      <c r="I18" s="3"/>
    </row>
    <row r="19" spans="1:9" ht="15">
      <c r="A19" s="12" t="s">
        <v>199</v>
      </c>
      <c r="B19" s="24">
        <v>0</v>
      </c>
      <c r="C19" s="24">
        <f aca="true" t="shared" si="1" ref="C19:C27">SUM(D19-B19)</f>
        <v>17273818</v>
      </c>
      <c r="D19" s="24">
        <v>17273818</v>
      </c>
      <c r="E19" s="3"/>
      <c r="F19" s="3"/>
      <c r="G19" s="3"/>
      <c r="H19" s="3"/>
      <c r="I19" s="3"/>
    </row>
    <row r="20" spans="1:9" ht="15">
      <c r="A20" s="12" t="s">
        <v>200</v>
      </c>
      <c r="B20" s="24">
        <v>50350000</v>
      </c>
      <c r="C20" s="24">
        <f t="shared" si="1"/>
        <v>0</v>
      </c>
      <c r="D20" s="24">
        <v>50350000</v>
      </c>
      <c r="E20" s="3"/>
      <c r="F20" s="3"/>
      <c r="G20" s="3"/>
      <c r="H20" s="3"/>
      <c r="I20" s="3"/>
    </row>
    <row r="21" spans="1:9" ht="15">
      <c r="A21" s="12" t="s">
        <v>201</v>
      </c>
      <c r="B21" s="24">
        <v>53350000</v>
      </c>
      <c r="C21" s="24">
        <f t="shared" si="1"/>
        <v>0</v>
      </c>
      <c r="D21" s="24">
        <v>53350000</v>
      </c>
      <c r="E21" s="3"/>
      <c r="F21" s="3"/>
      <c r="G21" s="3"/>
      <c r="H21" s="3"/>
      <c r="I21" s="3"/>
    </row>
    <row r="22" spans="1:9" ht="15">
      <c r="A22" s="12" t="s">
        <v>202</v>
      </c>
      <c r="B22" s="24">
        <v>3000000</v>
      </c>
      <c r="C22" s="24">
        <f t="shared" si="1"/>
        <v>-50350</v>
      </c>
      <c r="D22" s="24">
        <v>2949650</v>
      </c>
      <c r="E22" s="3"/>
      <c r="F22" s="3"/>
      <c r="G22" s="3"/>
      <c r="H22" s="3"/>
      <c r="I22" s="3"/>
    </row>
    <row r="23" spans="1:9" ht="15">
      <c r="A23" s="12" t="s">
        <v>203</v>
      </c>
      <c r="B23" s="24">
        <v>0</v>
      </c>
      <c r="C23" s="24">
        <f t="shared" si="1"/>
        <v>0</v>
      </c>
      <c r="D23" s="24">
        <v>0</v>
      </c>
      <c r="E23" s="3"/>
      <c r="F23" s="3"/>
      <c r="G23" s="3"/>
      <c r="H23" s="3"/>
      <c r="I23" s="3"/>
    </row>
    <row r="24" spans="1:9" ht="15">
      <c r="A24" s="12" t="s">
        <v>204</v>
      </c>
      <c r="B24" s="24">
        <v>1000000</v>
      </c>
      <c r="C24" s="24">
        <f t="shared" si="1"/>
        <v>6162779</v>
      </c>
      <c r="D24" s="24">
        <v>7162779</v>
      </c>
      <c r="E24" s="3"/>
      <c r="F24" s="3"/>
      <c r="G24" s="3"/>
      <c r="H24" s="3"/>
      <c r="I24" s="3"/>
    </row>
    <row r="25" spans="1:9" ht="15">
      <c r="A25" s="13" t="s">
        <v>197</v>
      </c>
      <c r="B25" s="24">
        <f>SUM(B18:B24)</f>
        <v>146874917</v>
      </c>
      <c r="C25" s="24">
        <f t="shared" si="1"/>
        <v>32062249</v>
      </c>
      <c r="D25" s="24">
        <f>SUM(D18:D24)</f>
        <v>178937166</v>
      </c>
      <c r="E25" s="3"/>
      <c r="F25" s="3"/>
      <c r="G25" s="3"/>
      <c r="H25" s="3"/>
      <c r="I25" s="3"/>
    </row>
    <row r="26" spans="1:9" ht="15">
      <c r="A26" s="13" t="s">
        <v>205</v>
      </c>
      <c r="B26" s="24">
        <v>487370138</v>
      </c>
      <c r="C26" s="24">
        <f t="shared" si="1"/>
        <v>4073830</v>
      </c>
      <c r="D26" s="24">
        <v>491443968</v>
      </c>
      <c r="E26" s="3"/>
      <c r="F26" s="3"/>
      <c r="G26" s="3"/>
      <c r="H26" s="3"/>
      <c r="I26" s="3"/>
    </row>
    <row r="27" spans="1:9" ht="15">
      <c r="A27" s="14" t="s">
        <v>146</v>
      </c>
      <c r="B27" s="25">
        <f>SUM(B25+B26)</f>
        <v>634245055</v>
      </c>
      <c r="C27" s="26">
        <f t="shared" si="1"/>
        <v>36136079</v>
      </c>
      <c r="D27" s="25">
        <f>SUM(D25+D26)</f>
        <v>670381134</v>
      </c>
      <c r="E27" s="3"/>
      <c r="F27" s="3"/>
      <c r="G27" s="3"/>
      <c r="H27" s="3"/>
      <c r="I27" s="3"/>
    </row>
    <row r="28" spans="1:9" ht="15">
      <c r="A28" s="3"/>
      <c r="B28" s="23"/>
      <c r="C28" s="23"/>
      <c r="D28" s="23"/>
      <c r="E28" s="3"/>
      <c r="F28" s="3"/>
      <c r="G28" s="3"/>
      <c r="H28" s="3"/>
      <c r="I28" s="3"/>
    </row>
    <row r="29" spans="1:9" ht="15">
      <c r="A29" s="3"/>
      <c r="B29" s="23"/>
      <c r="C29" s="23"/>
      <c r="D29" s="23"/>
      <c r="E29" s="3"/>
      <c r="F29" s="3"/>
      <c r="G29" s="3"/>
      <c r="H29" s="3"/>
      <c r="I29" s="3"/>
    </row>
    <row r="30" spans="1:9" ht="15">
      <c r="A30" s="3"/>
      <c r="B30" s="23"/>
      <c r="C30" s="23"/>
      <c r="D30" s="23"/>
      <c r="E30" s="3"/>
      <c r="F30" s="3"/>
      <c r="G30" s="3"/>
      <c r="H30" s="3"/>
      <c r="I30" s="3"/>
    </row>
    <row r="31" spans="1:9" ht="15">
      <c r="A31" s="3"/>
      <c r="B31" s="23"/>
      <c r="C31" s="23"/>
      <c r="D31" s="23"/>
      <c r="E31" s="3"/>
      <c r="F31" s="3"/>
      <c r="G31" s="3"/>
      <c r="H31" s="3"/>
      <c r="I31" s="3"/>
    </row>
    <row r="32" spans="1:9" ht="15">
      <c r="A32" s="3"/>
      <c r="B32" s="23"/>
      <c r="C32" s="23"/>
      <c r="D32" s="23"/>
      <c r="E32" s="3"/>
      <c r="F32" s="3"/>
      <c r="G32" s="3"/>
      <c r="H32" s="3"/>
      <c r="I32" s="3"/>
    </row>
    <row r="33" spans="1:9" ht="15">
      <c r="A33" s="3"/>
      <c r="B33" s="23"/>
      <c r="C33" s="23"/>
      <c r="D33" s="23"/>
      <c r="E33" s="3"/>
      <c r="F33" s="3"/>
      <c r="G33" s="3"/>
      <c r="H33" s="3"/>
      <c r="I33" s="3"/>
    </row>
    <row r="34" spans="1:9" ht="15">
      <c r="A34" s="3"/>
      <c r="B34" s="23"/>
      <c r="C34" s="23"/>
      <c r="D34" s="23"/>
      <c r="E34" s="3"/>
      <c r="F34" s="3"/>
      <c r="G34" s="3"/>
      <c r="H34" s="3"/>
      <c r="I34" s="3"/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105.140625" style="31" customWidth="1"/>
    <col min="2" max="2" width="9.140625" style="31" customWidth="1"/>
    <col min="3" max="3" width="21.8515625" style="56" customWidth="1"/>
    <col min="4" max="4" width="20.140625" style="55" customWidth="1"/>
    <col min="5" max="5" width="18.8515625" style="55" customWidth="1"/>
    <col min="6" max="6" width="15.57421875" style="55" customWidth="1"/>
    <col min="7" max="7" width="17.421875" style="55" hidden="1" customWidth="1"/>
    <col min="8" max="8" width="18.7109375" style="55" bestFit="1" customWidth="1"/>
    <col min="9" max="9" width="9.140625" style="31" customWidth="1"/>
    <col min="10" max="10" width="10.00390625" style="31" bestFit="1" customWidth="1"/>
    <col min="11" max="16384" width="9.140625" style="31" customWidth="1"/>
  </cols>
  <sheetData>
    <row r="1" spans="1:8" ht="15">
      <c r="A1" s="120" t="s">
        <v>472</v>
      </c>
      <c r="B1" s="120"/>
      <c r="C1" s="120"/>
      <c r="D1" s="120"/>
      <c r="E1" s="120"/>
      <c r="F1" s="120"/>
      <c r="G1" s="120"/>
      <c r="H1" s="120"/>
    </row>
    <row r="3" spans="1:6" ht="21" customHeight="1">
      <c r="A3" s="116" t="s">
        <v>444</v>
      </c>
      <c r="B3" s="117"/>
      <c r="C3" s="117"/>
      <c r="D3" s="117"/>
      <c r="E3" s="117"/>
      <c r="F3" s="118"/>
    </row>
    <row r="4" spans="1:6" ht="18.75" customHeight="1">
      <c r="A4" s="119" t="s">
        <v>434</v>
      </c>
      <c r="B4" s="117"/>
      <c r="C4" s="117"/>
      <c r="D4" s="117"/>
      <c r="E4" s="117"/>
      <c r="F4" s="118"/>
    </row>
    <row r="5" ht="18.75">
      <c r="A5" s="32"/>
    </row>
    <row r="6" ht="15">
      <c r="A6" s="57" t="s">
        <v>176</v>
      </c>
    </row>
    <row r="7" spans="1:8" s="37" customFormat="1" ht="30">
      <c r="A7" s="33" t="s">
        <v>206</v>
      </c>
      <c r="B7" s="34" t="s">
        <v>207</v>
      </c>
      <c r="C7" s="98" t="s">
        <v>166</v>
      </c>
      <c r="D7" s="99" t="s">
        <v>167</v>
      </c>
      <c r="E7" s="99" t="s">
        <v>182</v>
      </c>
      <c r="F7" s="98" t="s">
        <v>178</v>
      </c>
      <c r="G7" s="58" t="s">
        <v>464</v>
      </c>
      <c r="H7" s="98" t="s">
        <v>465</v>
      </c>
    </row>
    <row r="8" spans="1:8" ht="15">
      <c r="A8" s="59" t="s">
        <v>208</v>
      </c>
      <c r="B8" s="60" t="s">
        <v>209</v>
      </c>
      <c r="C8" s="40">
        <v>27384805</v>
      </c>
      <c r="D8" s="61"/>
      <c r="E8" s="61"/>
      <c r="F8" s="62">
        <f>SUM(C8:E8)</f>
        <v>27384805</v>
      </c>
      <c r="G8" s="62"/>
      <c r="H8" s="62">
        <f>SUM(E8:G8)</f>
        <v>27384805</v>
      </c>
    </row>
    <row r="9" spans="1:8" ht="15">
      <c r="A9" s="59" t="s">
        <v>210</v>
      </c>
      <c r="B9" s="63" t="s">
        <v>211</v>
      </c>
      <c r="C9" s="40">
        <v>1000000</v>
      </c>
      <c r="D9" s="61"/>
      <c r="E9" s="61"/>
      <c r="F9" s="62">
        <v>1000000</v>
      </c>
      <c r="G9" s="62"/>
      <c r="H9" s="62">
        <v>1000000</v>
      </c>
    </row>
    <row r="10" spans="1:8" ht="15">
      <c r="A10" s="59" t="s">
        <v>212</v>
      </c>
      <c r="B10" s="63" t="s">
        <v>213</v>
      </c>
      <c r="C10" s="40"/>
      <c r="D10" s="61"/>
      <c r="E10" s="61"/>
      <c r="F10" s="62"/>
      <c r="G10" s="62"/>
      <c r="H10" s="62"/>
    </row>
    <row r="11" spans="1:8" ht="15">
      <c r="A11" s="64" t="s">
        <v>214</v>
      </c>
      <c r="B11" s="63" t="s">
        <v>215</v>
      </c>
      <c r="C11" s="40"/>
      <c r="D11" s="61"/>
      <c r="E11" s="61"/>
      <c r="F11" s="62"/>
      <c r="G11" s="62"/>
      <c r="H11" s="62"/>
    </row>
    <row r="12" spans="1:8" ht="15">
      <c r="A12" s="64" t="s">
        <v>216</v>
      </c>
      <c r="B12" s="63" t="s">
        <v>217</v>
      </c>
      <c r="C12" s="40"/>
      <c r="D12" s="61"/>
      <c r="E12" s="61"/>
      <c r="F12" s="62"/>
      <c r="G12" s="62"/>
      <c r="H12" s="62"/>
    </row>
    <row r="13" spans="1:8" ht="15">
      <c r="A13" s="64" t="s">
        <v>218</v>
      </c>
      <c r="B13" s="63" t="s">
        <v>219</v>
      </c>
      <c r="C13" s="40"/>
      <c r="D13" s="61"/>
      <c r="E13" s="61"/>
      <c r="F13" s="62"/>
      <c r="G13" s="62"/>
      <c r="H13" s="62"/>
    </row>
    <row r="14" spans="1:8" ht="15">
      <c r="A14" s="64" t="s">
        <v>220</v>
      </c>
      <c r="B14" s="63" t="s">
        <v>221</v>
      </c>
      <c r="C14" s="40">
        <v>1536000</v>
      </c>
      <c r="D14" s="61"/>
      <c r="E14" s="61"/>
      <c r="F14" s="62">
        <f>SUM(C14:E14)</f>
        <v>1536000</v>
      </c>
      <c r="G14" s="62"/>
      <c r="H14" s="62">
        <f>SUM(E14:G14)</f>
        <v>1536000</v>
      </c>
    </row>
    <row r="15" spans="1:8" ht="15">
      <c r="A15" s="64" t="s">
        <v>222</v>
      </c>
      <c r="B15" s="63" t="s">
        <v>223</v>
      </c>
      <c r="C15" s="40"/>
      <c r="D15" s="61"/>
      <c r="E15" s="61"/>
      <c r="F15" s="62"/>
      <c r="G15" s="62"/>
      <c r="H15" s="62"/>
    </row>
    <row r="16" spans="1:8" ht="15">
      <c r="A16" s="65" t="s">
        <v>224</v>
      </c>
      <c r="B16" s="63" t="s">
        <v>225</v>
      </c>
      <c r="C16" s="40">
        <v>200000</v>
      </c>
      <c r="D16" s="61"/>
      <c r="E16" s="61"/>
      <c r="F16" s="62">
        <f>SUM(C16:E16)</f>
        <v>200000</v>
      </c>
      <c r="G16" s="62"/>
      <c r="H16" s="62">
        <f>SUM(E16:G16)</f>
        <v>200000</v>
      </c>
    </row>
    <row r="17" spans="1:8" ht="15">
      <c r="A17" s="65" t="s">
        <v>226</v>
      </c>
      <c r="B17" s="63" t="s">
        <v>227</v>
      </c>
      <c r="C17" s="40"/>
      <c r="D17" s="61"/>
      <c r="E17" s="61"/>
      <c r="F17" s="62"/>
      <c r="G17" s="62"/>
      <c r="H17" s="62"/>
    </row>
    <row r="18" spans="1:8" ht="15">
      <c r="A18" s="65" t="s">
        <v>228</v>
      </c>
      <c r="B18" s="63" t="s">
        <v>229</v>
      </c>
      <c r="C18" s="40"/>
      <c r="D18" s="61"/>
      <c r="E18" s="61"/>
      <c r="F18" s="62"/>
      <c r="G18" s="62"/>
      <c r="H18" s="62"/>
    </row>
    <row r="19" spans="1:8" ht="15">
      <c r="A19" s="65" t="s">
        <v>230</v>
      </c>
      <c r="B19" s="63" t="s">
        <v>231</v>
      </c>
      <c r="C19" s="40"/>
      <c r="D19" s="61"/>
      <c r="E19" s="61"/>
      <c r="F19" s="62"/>
      <c r="G19" s="62"/>
      <c r="H19" s="62"/>
    </row>
    <row r="20" spans="1:8" ht="15">
      <c r="A20" s="65" t="s">
        <v>76</v>
      </c>
      <c r="B20" s="63" t="s">
        <v>232</v>
      </c>
      <c r="C20" s="40"/>
      <c r="D20" s="61"/>
      <c r="E20" s="61"/>
      <c r="F20" s="62"/>
      <c r="G20" s="62"/>
      <c r="H20" s="62"/>
    </row>
    <row r="21" spans="1:8" ht="15">
      <c r="A21" s="66" t="s">
        <v>54</v>
      </c>
      <c r="B21" s="67" t="s">
        <v>233</v>
      </c>
      <c r="C21" s="40">
        <f>SUM(C8:C20)</f>
        <v>30120805</v>
      </c>
      <c r="D21" s="61"/>
      <c r="E21" s="61"/>
      <c r="F21" s="62">
        <f>SUM(C21:E21)</f>
        <v>30120805</v>
      </c>
      <c r="G21" s="62"/>
      <c r="H21" s="62">
        <f>SUM(E21:G21)</f>
        <v>30120805</v>
      </c>
    </row>
    <row r="22" spans="1:8" ht="15">
      <c r="A22" s="65" t="s">
        <v>234</v>
      </c>
      <c r="B22" s="63" t="s">
        <v>235</v>
      </c>
      <c r="C22" s="40">
        <v>6010725</v>
      </c>
      <c r="D22" s="61"/>
      <c r="E22" s="61"/>
      <c r="F22" s="62">
        <f aca="true" t="shared" si="0" ref="F22:H85">SUM(C22:E22)</f>
        <v>6010725</v>
      </c>
      <c r="G22" s="62"/>
      <c r="H22" s="62">
        <f t="shared" si="0"/>
        <v>6010725</v>
      </c>
    </row>
    <row r="23" spans="1:8" ht="15">
      <c r="A23" s="65" t="s">
        <v>236</v>
      </c>
      <c r="B23" s="63" t="s">
        <v>237</v>
      </c>
      <c r="C23" s="40">
        <v>4459200</v>
      </c>
      <c r="D23" s="61"/>
      <c r="E23" s="61"/>
      <c r="F23" s="62">
        <f t="shared" si="0"/>
        <v>4459200</v>
      </c>
      <c r="G23" s="62"/>
      <c r="H23" s="108">
        <v>6459200</v>
      </c>
    </row>
    <row r="24" spans="1:8" ht="15">
      <c r="A24" s="68" t="s">
        <v>238</v>
      </c>
      <c r="B24" s="63" t="s">
        <v>239</v>
      </c>
      <c r="C24" s="40">
        <v>1000000</v>
      </c>
      <c r="D24" s="61"/>
      <c r="E24" s="61"/>
      <c r="F24" s="62">
        <f t="shared" si="0"/>
        <v>1000000</v>
      </c>
      <c r="G24" s="62"/>
      <c r="H24" s="62">
        <f t="shared" si="0"/>
        <v>1000000</v>
      </c>
    </row>
    <row r="25" spans="1:8" ht="15">
      <c r="A25" s="69" t="s">
        <v>55</v>
      </c>
      <c r="B25" s="67" t="s">
        <v>240</v>
      </c>
      <c r="C25" s="40">
        <f>SUM(C22:C24)</f>
        <v>11469925</v>
      </c>
      <c r="D25" s="61"/>
      <c r="E25" s="61"/>
      <c r="F25" s="62">
        <f t="shared" si="0"/>
        <v>11469925</v>
      </c>
      <c r="G25" s="62"/>
      <c r="H25" s="62">
        <f>SUM(H22:H24)</f>
        <v>13469925</v>
      </c>
    </row>
    <row r="26" spans="1:8" ht="15">
      <c r="A26" s="70" t="s">
        <v>106</v>
      </c>
      <c r="B26" s="71" t="s">
        <v>241</v>
      </c>
      <c r="C26" s="40">
        <f>SUM(C25,C21)</f>
        <v>41590730</v>
      </c>
      <c r="D26" s="61"/>
      <c r="E26" s="61"/>
      <c r="F26" s="62">
        <f>SUM(C26:E26)</f>
        <v>41590730</v>
      </c>
      <c r="G26" s="62"/>
      <c r="H26" s="62">
        <f>SUM(H21+H25)</f>
        <v>43590730</v>
      </c>
    </row>
    <row r="27" spans="1:8" ht="15">
      <c r="A27" s="72" t="s">
        <v>77</v>
      </c>
      <c r="B27" s="71" t="s">
        <v>242</v>
      </c>
      <c r="C27" s="40">
        <v>7557445</v>
      </c>
      <c r="D27" s="61"/>
      <c r="E27" s="61"/>
      <c r="F27" s="62">
        <f t="shared" si="0"/>
        <v>7557445</v>
      </c>
      <c r="G27" s="62"/>
      <c r="H27" s="108">
        <v>7857445</v>
      </c>
    </row>
    <row r="28" spans="1:8" ht="15">
      <c r="A28" s="65" t="s">
        <v>243</v>
      </c>
      <c r="B28" s="63" t="s">
        <v>244</v>
      </c>
      <c r="C28" s="40">
        <v>300000</v>
      </c>
      <c r="D28" s="61"/>
      <c r="E28" s="61"/>
      <c r="F28" s="62">
        <f t="shared" si="0"/>
        <v>300000</v>
      </c>
      <c r="G28" s="62"/>
      <c r="H28" s="62">
        <v>350683</v>
      </c>
    </row>
    <row r="29" spans="1:8" ht="15">
      <c r="A29" s="65" t="s">
        <v>245</v>
      </c>
      <c r="B29" s="63" t="s">
        <v>246</v>
      </c>
      <c r="C29" s="40">
        <v>14000000</v>
      </c>
      <c r="D29" s="61"/>
      <c r="E29" s="61"/>
      <c r="F29" s="62">
        <f t="shared" si="0"/>
        <v>14000000</v>
      </c>
      <c r="G29" s="62"/>
      <c r="H29" s="62">
        <v>14537797</v>
      </c>
    </row>
    <row r="30" spans="1:8" ht="15">
      <c r="A30" s="65" t="s">
        <v>247</v>
      </c>
      <c r="B30" s="63" t="s">
        <v>248</v>
      </c>
      <c r="C30" s="40">
        <v>0</v>
      </c>
      <c r="D30" s="61"/>
      <c r="E30" s="61"/>
      <c r="F30" s="62">
        <f t="shared" si="0"/>
        <v>0</v>
      </c>
      <c r="G30" s="62"/>
      <c r="H30" s="62">
        <f t="shared" si="0"/>
        <v>0</v>
      </c>
    </row>
    <row r="31" spans="1:8" ht="15">
      <c r="A31" s="69" t="s">
        <v>56</v>
      </c>
      <c r="B31" s="67" t="s">
        <v>249</v>
      </c>
      <c r="C31" s="40">
        <f>SUM(C28:C30)</f>
        <v>14300000</v>
      </c>
      <c r="D31" s="61"/>
      <c r="E31" s="61"/>
      <c r="F31" s="62">
        <f t="shared" si="0"/>
        <v>14300000</v>
      </c>
      <c r="G31" s="62"/>
      <c r="H31" s="62">
        <f>SUM(H28:H30)</f>
        <v>14888480</v>
      </c>
    </row>
    <row r="32" spans="1:8" ht="15">
      <c r="A32" s="65" t="s">
        <v>250</v>
      </c>
      <c r="B32" s="63" t="s">
        <v>251</v>
      </c>
      <c r="C32" s="40">
        <v>1081000</v>
      </c>
      <c r="D32" s="61"/>
      <c r="E32" s="61"/>
      <c r="F32" s="62">
        <f t="shared" si="0"/>
        <v>1081000</v>
      </c>
      <c r="G32" s="62"/>
      <c r="H32" s="62">
        <v>1081866</v>
      </c>
    </row>
    <row r="33" spans="1:8" ht="15">
      <c r="A33" s="65" t="s">
        <v>252</v>
      </c>
      <c r="B33" s="63" t="s">
        <v>253</v>
      </c>
      <c r="C33" s="40">
        <v>2950000</v>
      </c>
      <c r="D33" s="61"/>
      <c r="E33" s="61"/>
      <c r="F33" s="62">
        <f t="shared" si="0"/>
        <v>2950000</v>
      </c>
      <c r="G33" s="62"/>
      <c r="H33" s="62">
        <v>3056810</v>
      </c>
    </row>
    <row r="34" spans="1:8" ht="15" customHeight="1">
      <c r="A34" s="69" t="s">
        <v>107</v>
      </c>
      <c r="B34" s="67" t="s">
        <v>254</v>
      </c>
      <c r="C34" s="40">
        <f>SUM(C32:C33)</f>
        <v>4031000</v>
      </c>
      <c r="D34" s="61"/>
      <c r="E34" s="61"/>
      <c r="F34" s="62">
        <f t="shared" si="0"/>
        <v>4031000</v>
      </c>
      <c r="G34" s="62"/>
      <c r="H34" s="62">
        <f>SUM(H32:H33)</f>
        <v>4138676</v>
      </c>
    </row>
    <row r="35" spans="1:8" ht="15">
      <c r="A35" s="65" t="s">
        <v>255</v>
      </c>
      <c r="B35" s="63" t="s">
        <v>256</v>
      </c>
      <c r="C35" s="40">
        <v>15450000</v>
      </c>
      <c r="D35" s="61"/>
      <c r="E35" s="61"/>
      <c r="F35" s="62">
        <f t="shared" si="0"/>
        <v>15450000</v>
      </c>
      <c r="G35" s="62"/>
      <c r="H35" s="62">
        <v>15571983</v>
      </c>
    </row>
    <row r="36" spans="1:8" ht="15">
      <c r="A36" s="65" t="s">
        <v>257</v>
      </c>
      <c r="B36" s="63" t="s">
        <v>258</v>
      </c>
      <c r="C36" s="40">
        <v>0</v>
      </c>
      <c r="D36" s="61"/>
      <c r="E36" s="61"/>
      <c r="F36" s="62">
        <f t="shared" si="0"/>
        <v>0</v>
      </c>
      <c r="G36" s="62"/>
      <c r="H36" s="62">
        <f t="shared" si="0"/>
        <v>0</v>
      </c>
    </row>
    <row r="37" spans="1:8" ht="15">
      <c r="A37" s="65" t="s">
        <v>78</v>
      </c>
      <c r="B37" s="63" t="s">
        <v>259</v>
      </c>
      <c r="C37" s="40">
        <v>650000</v>
      </c>
      <c r="D37" s="61"/>
      <c r="E37" s="61"/>
      <c r="F37" s="62">
        <f t="shared" si="0"/>
        <v>650000</v>
      </c>
      <c r="G37" s="62"/>
      <c r="H37" s="62">
        <f t="shared" si="0"/>
        <v>650000</v>
      </c>
    </row>
    <row r="38" spans="1:8" ht="15">
      <c r="A38" s="65" t="s">
        <v>260</v>
      </c>
      <c r="B38" s="63" t="s">
        <v>261</v>
      </c>
      <c r="C38" s="40">
        <v>3500000</v>
      </c>
      <c r="D38" s="61"/>
      <c r="E38" s="61"/>
      <c r="F38" s="62">
        <f t="shared" si="0"/>
        <v>3500000</v>
      </c>
      <c r="G38" s="62"/>
      <c r="H38" s="62">
        <f t="shared" si="0"/>
        <v>3500000</v>
      </c>
    </row>
    <row r="39" spans="1:8" ht="15">
      <c r="A39" s="73" t="s">
        <v>79</v>
      </c>
      <c r="B39" s="63" t="s">
        <v>262</v>
      </c>
      <c r="C39" s="40">
        <v>0</v>
      </c>
      <c r="D39" s="61"/>
      <c r="E39" s="61"/>
      <c r="F39" s="62">
        <f t="shared" si="0"/>
        <v>0</v>
      </c>
      <c r="G39" s="62"/>
      <c r="H39" s="62">
        <v>4445</v>
      </c>
    </row>
    <row r="40" spans="1:8" ht="15">
      <c r="A40" s="68" t="s">
        <v>263</v>
      </c>
      <c r="B40" s="63" t="s">
        <v>264</v>
      </c>
      <c r="C40" s="40">
        <v>10875000</v>
      </c>
      <c r="D40" s="61"/>
      <c r="E40" s="61"/>
      <c r="F40" s="62">
        <f t="shared" si="0"/>
        <v>10875000</v>
      </c>
      <c r="G40" s="62"/>
      <c r="H40" s="108">
        <v>3375000</v>
      </c>
    </row>
    <row r="41" spans="1:8" ht="15">
      <c r="A41" s="65" t="s">
        <v>80</v>
      </c>
      <c r="B41" s="63" t="s">
        <v>265</v>
      </c>
      <c r="C41" s="40">
        <v>18800000</v>
      </c>
      <c r="D41" s="61"/>
      <c r="E41" s="61"/>
      <c r="F41" s="62">
        <f t="shared" si="0"/>
        <v>18800000</v>
      </c>
      <c r="G41" s="62"/>
      <c r="H41" s="108">
        <v>26544300</v>
      </c>
    </row>
    <row r="42" spans="1:8" ht="15">
      <c r="A42" s="69" t="s">
        <v>57</v>
      </c>
      <c r="B42" s="67" t="s">
        <v>266</v>
      </c>
      <c r="C42" s="40">
        <f>SUM(C35:C41)</f>
        <v>49275000</v>
      </c>
      <c r="D42" s="61"/>
      <c r="E42" s="61"/>
      <c r="F42" s="62">
        <f t="shared" si="0"/>
        <v>49275000</v>
      </c>
      <c r="G42" s="62"/>
      <c r="H42" s="62">
        <f>SUM(H35:H41)</f>
        <v>49645728</v>
      </c>
    </row>
    <row r="43" spans="1:8" ht="15">
      <c r="A43" s="65" t="s">
        <v>267</v>
      </c>
      <c r="B43" s="63" t="s">
        <v>268</v>
      </c>
      <c r="C43" s="40">
        <v>20000</v>
      </c>
      <c r="D43" s="61"/>
      <c r="E43" s="61"/>
      <c r="F43" s="62">
        <f t="shared" si="0"/>
        <v>20000</v>
      </c>
      <c r="G43" s="62"/>
      <c r="H43" s="62">
        <f t="shared" si="0"/>
        <v>20000</v>
      </c>
    </row>
    <row r="44" spans="1:8" ht="15">
      <c r="A44" s="65" t="s">
        <v>269</v>
      </c>
      <c r="B44" s="63" t="s">
        <v>270</v>
      </c>
      <c r="C44" s="40">
        <v>1670000</v>
      </c>
      <c r="D44" s="61"/>
      <c r="E44" s="61"/>
      <c r="F44" s="62">
        <f t="shared" si="0"/>
        <v>1670000</v>
      </c>
      <c r="G44" s="62"/>
      <c r="H44" s="62">
        <f t="shared" si="0"/>
        <v>1670000</v>
      </c>
    </row>
    <row r="45" spans="1:8" ht="15">
      <c r="A45" s="69" t="s">
        <v>58</v>
      </c>
      <c r="B45" s="67" t="s">
        <v>271</v>
      </c>
      <c r="C45" s="40">
        <f>SUM(C43:C44)</f>
        <v>1690000</v>
      </c>
      <c r="D45" s="61"/>
      <c r="E45" s="61"/>
      <c r="F45" s="62">
        <f t="shared" si="0"/>
        <v>1690000</v>
      </c>
      <c r="G45" s="62"/>
      <c r="H45" s="62">
        <f t="shared" si="0"/>
        <v>1690000</v>
      </c>
    </row>
    <row r="46" spans="1:8" ht="15">
      <c r="A46" s="65" t="s">
        <v>272</v>
      </c>
      <c r="B46" s="63" t="s">
        <v>273</v>
      </c>
      <c r="C46" s="40">
        <v>15500000</v>
      </c>
      <c r="D46" s="61"/>
      <c r="E46" s="61"/>
      <c r="F46" s="62">
        <f t="shared" si="0"/>
        <v>15500000</v>
      </c>
      <c r="G46" s="62"/>
      <c r="H46" s="62">
        <v>15662628</v>
      </c>
    </row>
    <row r="47" spans="1:8" ht="15">
      <c r="A47" s="65" t="s">
        <v>274</v>
      </c>
      <c r="B47" s="63" t="s">
        <v>275</v>
      </c>
      <c r="C47" s="40">
        <v>5000000</v>
      </c>
      <c r="D47" s="61"/>
      <c r="E47" s="61"/>
      <c r="F47" s="62">
        <f t="shared" si="0"/>
        <v>5000000</v>
      </c>
      <c r="G47" s="62"/>
      <c r="H47" s="62">
        <f t="shared" si="0"/>
        <v>5000000</v>
      </c>
    </row>
    <row r="48" spans="1:8" ht="15">
      <c r="A48" s="65" t="s">
        <v>81</v>
      </c>
      <c r="B48" s="63" t="s">
        <v>276</v>
      </c>
      <c r="C48" s="40"/>
      <c r="D48" s="61"/>
      <c r="E48" s="61"/>
      <c r="F48" s="62">
        <f t="shared" si="0"/>
        <v>0</v>
      </c>
      <c r="G48" s="62"/>
      <c r="H48" s="62">
        <f t="shared" si="0"/>
        <v>0</v>
      </c>
    </row>
    <row r="49" spans="1:8" ht="15">
      <c r="A49" s="65" t="s">
        <v>82</v>
      </c>
      <c r="B49" s="63" t="s">
        <v>277</v>
      </c>
      <c r="C49" s="40"/>
      <c r="D49" s="61"/>
      <c r="E49" s="61"/>
      <c r="F49" s="62">
        <f t="shared" si="0"/>
        <v>0</v>
      </c>
      <c r="G49" s="62"/>
      <c r="H49" s="62">
        <f t="shared" si="0"/>
        <v>0</v>
      </c>
    </row>
    <row r="50" spans="1:8" ht="15">
      <c r="A50" s="65" t="s">
        <v>278</v>
      </c>
      <c r="B50" s="63" t="s">
        <v>279</v>
      </c>
      <c r="C50" s="40">
        <v>1000000</v>
      </c>
      <c r="D50" s="61"/>
      <c r="E50" s="61"/>
      <c r="F50" s="62">
        <f t="shared" si="0"/>
        <v>1000000</v>
      </c>
      <c r="G50" s="62"/>
      <c r="H50" s="62">
        <f t="shared" si="0"/>
        <v>1000000</v>
      </c>
    </row>
    <row r="51" spans="1:8" ht="15">
      <c r="A51" s="69" t="s">
        <v>59</v>
      </c>
      <c r="B51" s="67" t="s">
        <v>280</v>
      </c>
      <c r="C51" s="40">
        <f>SUM(C46:C50)</f>
        <v>21500000</v>
      </c>
      <c r="D51" s="61"/>
      <c r="E51" s="61"/>
      <c r="F51" s="62">
        <f t="shared" si="0"/>
        <v>21500000</v>
      </c>
      <c r="G51" s="62"/>
      <c r="H51" s="62">
        <f>SUM(H46:H50)</f>
        <v>21662628</v>
      </c>
    </row>
    <row r="52" spans="1:8" ht="15">
      <c r="A52" s="72" t="s">
        <v>60</v>
      </c>
      <c r="B52" s="71" t="s">
        <v>281</v>
      </c>
      <c r="C52" s="40">
        <f>SUM(C31+C34+C42+C45+C51)</f>
        <v>90796000</v>
      </c>
      <c r="D52" s="61"/>
      <c r="E52" s="61"/>
      <c r="F52" s="62">
        <f t="shared" si="0"/>
        <v>90796000</v>
      </c>
      <c r="G52" s="62"/>
      <c r="H52" s="62">
        <f>SUM(H31+H34+H42+H45+H51)</f>
        <v>92025512</v>
      </c>
    </row>
    <row r="53" spans="1:8" ht="15">
      <c r="A53" s="74" t="s">
        <v>282</v>
      </c>
      <c r="B53" s="63" t="s">
        <v>283</v>
      </c>
      <c r="C53" s="40"/>
      <c r="D53" s="61"/>
      <c r="E53" s="61"/>
      <c r="F53" s="62">
        <f t="shared" si="0"/>
        <v>0</v>
      </c>
      <c r="G53" s="62"/>
      <c r="H53" s="62">
        <f t="shared" si="0"/>
        <v>0</v>
      </c>
    </row>
    <row r="54" spans="1:8" ht="15">
      <c r="A54" s="74" t="s">
        <v>61</v>
      </c>
      <c r="B54" s="63" t="s">
        <v>284</v>
      </c>
      <c r="C54" s="40"/>
      <c r="D54" s="61">
        <v>1000000</v>
      </c>
      <c r="E54" s="61"/>
      <c r="F54" s="62">
        <f t="shared" si="0"/>
        <v>1000000</v>
      </c>
      <c r="G54" s="62"/>
      <c r="H54" s="62">
        <f t="shared" si="0"/>
        <v>1000000</v>
      </c>
    </row>
    <row r="55" spans="1:8" ht="15">
      <c r="A55" s="75" t="s">
        <v>83</v>
      </c>
      <c r="B55" s="63" t="s">
        <v>285</v>
      </c>
      <c r="C55" s="40"/>
      <c r="D55" s="61"/>
      <c r="E55" s="61"/>
      <c r="F55" s="62">
        <f t="shared" si="0"/>
        <v>0</v>
      </c>
      <c r="G55" s="62"/>
      <c r="H55" s="62">
        <f t="shared" si="0"/>
        <v>0</v>
      </c>
    </row>
    <row r="56" spans="1:8" ht="15">
      <c r="A56" s="75" t="s">
        <v>84</v>
      </c>
      <c r="B56" s="63" t="s">
        <v>286</v>
      </c>
      <c r="C56" s="40"/>
      <c r="D56" s="61"/>
      <c r="E56" s="61"/>
      <c r="F56" s="62">
        <f t="shared" si="0"/>
        <v>0</v>
      </c>
      <c r="G56" s="62"/>
      <c r="H56" s="62">
        <f t="shared" si="0"/>
        <v>0</v>
      </c>
    </row>
    <row r="57" spans="1:8" ht="15">
      <c r="A57" s="75" t="s">
        <v>85</v>
      </c>
      <c r="B57" s="63" t="s">
        <v>287</v>
      </c>
      <c r="C57" s="40"/>
      <c r="D57" s="61"/>
      <c r="E57" s="61"/>
      <c r="F57" s="62">
        <f t="shared" si="0"/>
        <v>0</v>
      </c>
      <c r="G57" s="62"/>
      <c r="H57" s="62">
        <f t="shared" si="0"/>
        <v>0</v>
      </c>
    </row>
    <row r="58" spans="1:8" ht="15">
      <c r="A58" s="74" t="s">
        <v>86</v>
      </c>
      <c r="B58" s="63" t="s">
        <v>288</v>
      </c>
      <c r="C58" s="40"/>
      <c r="D58" s="61"/>
      <c r="E58" s="61"/>
      <c r="F58" s="62">
        <f t="shared" si="0"/>
        <v>0</v>
      </c>
      <c r="G58" s="62"/>
      <c r="H58" s="62">
        <f t="shared" si="0"/>
        <v>0</v>
      </c>
    </row>
    <row r="59" spans="1:8" ht="15">
      <c r="A59" s="74" t="s">
        <v>87</v>
      </c>
      <c r="B59" s="63" t="s">
        <v>289</v>
      </c>
      <c r="C59" s="40"/>
      <c r="D59" s="61"/>
      <c r="E59" s="61"/>
      <c r="F59" s="62">
        <f t="shared" si="0"/>
        <v>0</v>
      </c>
      <c r="G59" s="62"/>
      <c r="H59" s="62">
        <f t="shared" si="0"/>
        <v>0</v>
      </c>
    </row>
    <row r="60" spans="1:8" ht="15">
      <c r="A60" s="74" t="s">
        <v>88</v>
      </c>
      <c r="B60" s="63" t="s">
        <v>290</v>
      </c>
      <c r="C60" s="40">
        <v>1850000</v>
      </c>
      <c r="D60" s="61"/>
      <c r="E60" s="61"/>
      <c r="F60" s="62">
        <f t="shared" si="0"/>
        <v>1850000</v>
      </c>
      <c r="G60" s="62"/>
      <c r="H60" s="62">
        <v>2707250</v>
      </c>
    </row>
    <row r="61" spans="1:8" ht="15">
      <c r="A61" s="76" t="s">
        <v>62</v>
      </c>
      <c r="B61" s="71" t="s">
        <v>291</v>
      </c>
      <c r="C61" s="40">
        <f>SUM(C53:C60)</f>
        <v>1850000</v>
      </c>
      <c r="D61" s="61">
        <f>SUM(D53:D60)</f>
        <v>1000000</v>
      </c>
      <c r="E61" s="61"/>
      <c r="F61" s="62">
        <f t="shared" si="0"/>
        <v>2850000</v>
      </c>
      <c r="G61" s="62"/>
      <c r="H61" s="62">
        <f>SUM(H53:H60)</f>
        <v>3707250</v>
      </c>
    </row>
    <row r="62" spans="1:8" ht="15">
      <c r="A62" s="77" t="s">
        <v>89</v>
      </c>
      <c r="B62" s="63" t="s">
        <v>292</v>
      </c>
      <c r="C62" s="40"/>
      <c r="D62" s="61"/>
      <c r="E62" s="61"/>
      <c r="F62" s="62">
        <f t="shared" si="0"/>
        <v>0</v>
      </c>
      <c r="G62" s="62"/>
      <c r="H62" s="62">
        <f t="shared" si="0"/>
        <v>0</v>
      </c>
    </row>
    <row r="63" spans="1:8" ht="15">
      <c r="A63" s="77" t="s">
        <v>293</v>
      </c>
      <c r="B63" s="63" t="s">
        <v>294</v>
      </c>
      <c r="C63" s="40"/>
      <c r="D63" s="61"/>
      <c r="E63" s="61"/>
      <c r="F63" s="62">
        <f t="shared" si="0"/>
        <v>0</v>
      </c>
      <c r="G63" s="62"/>
      <c r="H63" s="62">
        <v>2083000</v>
      </c>
    </row>
    <row r="64" spans="1:8" ht="15">
      <c r="A64" s="77" t="s">
        <v>295</v>
      </c>
      <c r="B64" s="63" t="s">
        <v>296</v>
      </c>
      <c r="C64" s="40"/>
      <c r="D64" s="61"/>
      <c r="E64" s="61"/>
      <c r="F64" s="62">
        <f t="shared" si="0"/>
        <v>0</v>
      </c>
      <c r="G64" s="62"/>
      <c r="H64" s="62">
        <f t="shared" si="0"/>
        <v>0</v>
      </c>
    </row>
    <row r="65" spans="1:8" ht="15">
      <c r="A65" s="77" t="s">
        <v>63</v>
      </c>
      <c r="B65" s="63" t="s">
        <v>297</v>
      </c>
      <c r="C65" s="40"/>
      <c r="D65" s="61"/>
      <c r="E65" s="61"/>
      <c r="F65" s="62">
        <f t="shared" si="0"/>
        <v>0</v>
      </c>
      <c r="G65" s="62"/>
      <c r="H65" s="62">
        <f t="shared" si="0"/>
        <v>0</v>
      </c>
    </row>
    <row r="66" spans="1:8" ht="15">
      <c r="A66" s="77" t="s">
        <v>90</v>
      </c>
      <c r="B66" s="63" t="s">
        <v>298</v>
      </c>
      <c r="C66" s="40"/>
      <c r="D66" s="61"/>
      <c r="E66" s="61"/>
      <c r="F66" s="62">
        <f t="shared" si="0"/>
        <v>0</v>
      </c>
      <c r="G66" s="62"/>
      <c r="H66" s="62">
        <f t="shared" si="0"/>
        <v>0</v>
      </c>
    </row>
    <row r="67" spans="1:8" ht="15">
      <c r="A67" s="77" t="s">
        <v>64</v>
      </c>
      <c r="B67" s="63" t="s">
        <v>299</v>
      </c>
      <c r="C67" s="40">
        <v>8825000</v>
      </c>
      <c r="D67" s="61"/>
      <c r="E67" s="61"/>
      <c r="F67" s="62">
        <f t="shared" si="0"/>
        <v>8825000</v>
      </c>
      <c r="G67" s="62"/>
      <c r="H67" s="62">
        <f t="shared" si="0"/>
        <v>8825000</v>
      </c>
    </row>
    <row r="68" spans="1:8" ht="15">
      <c r="A68" s="77" t="s">
        <v>91</v>
      </c>
      <c r="B68" s="63" t="s">
        <v>300</v>
      </c>
      <c r="C68" s="40"/>
      <c r="D68" s="61"/>
      <c r="E68" s="61"/>
      <c r="F68" s="62">
        <f t="shared" si="0"/>
        <v>0</v>
      </c>
      <c r="G68" s="62"/>
      <c r="H68" s="62">
        <f t="shared" si="0"/>
        <v>0</v>
      </c>
    </row>
    <row r="69" spans="1:8" ht="15">
      <c r="A69" s="77" t="s">
        <v>92</v>
      </c>
      <c r="B69" s="63" t="s">
        <v>301</v>
      </c>
      <c r="C69" s="40"/>
      <c r="D69" s="61"/>
      <c r="E69" s="61"/>
      <c r="F69" s="62">
        <f t="shared" si="0"/>
        <v>0</v>
      </c>
      <c r="G69" s="62"/>
      <c r="H69" s="62">
        <f t="shared" si="0"/>
        <v>0</v>
      </c>
    </row>
    <row r="70" spans="1:8" ht="15">
      <c r="A70" s="77" t="s">
        <v>302</v>
      </c>
      <c r="B70" s="63" t="s">
        <v>303</v>
      </c>
      <c r="C70" s="40"/>
      <c r="D70" s="61"/>
      <c r="E70" s="61"/>
      <c r="F70" s="62">
        <f t="shared" si="0"/>
        <v>0</v>
      </c>
      <c r="G70" s="62"/>
      <c r="H70" s="62">
        <f t="shared" si="0"/>
        <v>0</v>
      </c>
    </row>
    <row r="71" spans="1:8" ht="15">
      <c r="A71" s="78" t="s">
        <v>304</v>
      </c>
      <c r="B71" s="63" t="s">
        <v>305</v>
      </c>
      <c r="C71" s="40"/>
      <c r="D71" s="61"/>
      <c r="E71" s="61"/>
      <c r="F71" s="62">
        <f t="shared" si="0"/>
        <v>0</v>
      </c>
      <c r="G71" s="62"/>
      <c r="H71" s="62">
        <f t="shared" si="0"/>
        <v>0</v>
      </c>
    </row>
    <row r="72" spans="1:8" ht="15">
      <c r="A72" s="77" t="s">
        <v>93</v>
      </c>
      <c r="B72" s="63" t="s">
        <v>306</v>
      </c>
      <c r="C72" s="40">
        <v>1400000</v>
      </c>
      <c r="D72" s="61"/>
      <c r="E72" s="61"/>
      <c r="F72" s="62">
        <f t="shared" si="0"/>
        <v>1400000</v>
      </c>
      <c r="G72" s="62"/>
      <c r="H72" s="108">
        <v>9420000</v>
      </c>
    </row>
    <row r="73" spans="1:8" ht="15">
      <c r="A73" s="78" t="s">
        <v>172</v>
      </c>
      <c r="B73" s="63" t="s">
        <v>165</v>
      </c>
      <c r="C73" s="40">
        <v>112301823</v>
      </c>
      <c r="D73" s="61"/>
      <c r="E73" s="61"/>
      <c r="F73" s="62">
        <f t="shared" si="0"/>
        <v>112301823</v>
      </c>
      <c r="G73" s="62">
        <v>-27839856</v>
      </c>
      <c r="H73" s="108">
        <v>78506014</v>
      </c>
    </row>
    <row r="74" spans="1:8" ht="15">
      <c r="A74" s="78" t="s">
        <v>173</v>
      </c>
      <c r="B74" s="63" t="s">
        <v>165</v>
      </c>
      <c r="C74" s="40"/>
      <c r="D74" s="61"/>
      <c r="E74" s="61"/>
      <c r="F74" s="62">
        <f t="shared" si="0"/>
        <v>0</v>
      </c>
      <c r="G74" s="62"/>
      <c r="H74" s="62">
        <f t="shared" si="0"/>
        <v>0</v>
      </c>
    </row>
    <row r="75" spans="1:8" ht="15">
      <c r="A75" s="76" t="s">
        <v>65</v>
      </c>
      <c r="B75" s="71" t="s">
        <v>307</v>
      </c>
      <c r="C75" s="40">
        <f>SUM(C62:C74)</f>
        <v>122526823</v>
      </c>
      <c r="D75" s="61">
        <f>SUM(D62:D74)</f>
        <v>0</v>
      </c>
      <c r="E75" s="61"/>
      <c r="F75" s="62">
        <f t="shared" si="0"/>
        <v>122526823</v>
      </c>
      <c r="G75" s="62">
        <f>SUM(G73:G74)</f>
        <v>-27839856</v>
      </c>
      <c r="H75" s="62">
        <f>SUM(H62:H74)</f>
        <v>98834014</v>
      </c>
    </row>
    <row r="76" spans="1:8" ht="15.75">
      <c r="A76" s="79" t="s">
        <v>180</v>
      </c>
      <c r="B76" s="71"/>
      <c r="C76" s="40">
        <f>SUM(C26+C27+C52+C61+C75)</f>
        <v>264320998</v>
      </c>
      <c r="D76" s="61">
        <f>SUM(D26+D27+D52+D61+D75)</f>
        <v>1000000</v>
      </c>
      <c r="E76" s="61"/>
      <c r="F76" s="62">
        <f t="shared" si="0"/>
        <v>265320998</v>
      </c>
      <c r="G76" s="62">
        <f>SUM(G75)</f>
        <v>-27839856</v>
      </c>
      <c r="H76" s="62">
        <f>SUM(H26+H27+H52+H61+H75)</f>
        <v>246014951</v>
      </c>
    </row>
    <row r="77" spans="1:8" ht="15">
      <c r="A77" s="80" t="s">
        <v>308</v>
      </c>
      <c r="B77" s="63" t="s">
        <v>309</v>
      </c>
      <c r="C77" s="40">
        <v>0</v>
      </c>
      <c r="D77" s="61">
        <v>10400000</v>
      </c>
      <c r="E77" s="61"/>
      <c r="F77" s="62">
        <f t="shared" si="0"/>
        <v>10400000</v>
      </c>
      <c r="G77" s="62"/>
      <c r="H77" s="62">
        <f t="shared" si="0"/>
        <v>10400000</v>
      </c>
    </row>
    <row r="78" spans="1:8" ht="15">
      <c r="A78" s="80" t="s">
        <v>94</v>
      </c>
      <c r="B78" s="63" t="s">
        <v>310</v>
      </c>
      <c r="C78" s="40">
        <v>0</v>
      </c>
      <c r="D78" s="61">
        <v>214306460</v>
      </c>
      <c r="E78" s="61"/>
      <c r="F78" s="62">
        <f t="shared" si="0"/>
        <v>214306460</v>
      </c>
      <c r="G78" s="62">
        <v>9217373</v>
      </c>
      <c r="H78" s="62">
        <f>SUM(F78:G78)</f>
        <v>223523833</v>
      </c>
    </row>
    <row r="79" spans="1:8" ht="15">
      <c r="A79" s="80" t="s">
        <v>311</v>
      </c>
      <c r="B79" s="63" t="s">
        <v>312</v>
      </c>
      <c r="C79" s="40">
        <v>0</v>
      </c>
      <c r="D79" s="61">
        <v>0</v>
      </c>
      <c r="E79" s="61"/>
      <c r="F79" s="62">
        <f t="shared" si="0"/>
        <v>0</v>
      </c>
      <c r="G79" s="62"/>
      <c r="H79" s="62">
        <f t="shared" si="0"/>
        <v>0</v>
      </c>
    </row>
    <row r="80" spans="1:8" ht="15">
      <c r="A80" s="80" t="s">
        <v>313</v>
      </c>
      <c r="B80" s="63" t="s">
        <v>314</v>
      </c>
      <c r="C80" s="40">
        <v>0</v>
      </c>
      <c r="D80" s="61">
        <v>51608000</v>
      </c>
      <c r="E80" s="61"/>
      <c r="F80" s="62">
        <f t="shared" si="0"/>
        <v>51608000</v>
      </c>
      <c r="G80" s="62">
        <v>18134645</v>
      </c>
      <c r="H80" s="62">
        <v>69742645</v>
      </c>
    </row>
    <row r="81" spans="1:8" ht="15">
      <c r="A81" s="68" t="s">
        <v>315</v>
      </c>
      <c r="B81" s="63" t="s">
        <v>316</v>
      </c>
      <c r="C81" s="40"/>
      <c r="D81" s="61"/>
      <c r="E81" s="61"/>
      <c r="F81" s="62">
        <f t="shared" si="0"/>
        <v>0</v>
      </c>
      <c r="G81" s="62"/>
      <c r="H81" s="62">
        <f t="shared" si="0"/>
        <v>0</v>
      </c>
    </row>
    <row r="82" spans="1:8" ht="15">
      <c r="A82" s="68" t="s">
        <v>317</v>
      </c>
      <c r="B82" s="63" t="s">
        <v>318</v>
      </c>
      <c r="C82" s="40"/>
      <c r="D82" s="61"/>
      <c r="E82" s="61"/>
      <c r="F82" s="62">
        <f t="shared" si="0"/>
        <v>0</v>
      </c>
      <c r="G82" s="62"/>
      <c r="H82" s="62">
        <f t="shared" si="0"/>
        <v>0</v>
      </c>
    </row>
    <row r="83" spans="1:8" ht="15">
      <c r="A83" s="68" t="s">
        <v>319</v>
      </c>
      <c r="B83" s="63" t="s">
        <v>320</v>
      </c>
      <c r="C83" s="40">
        <v>0</v>
      </c>
      <c r="D83" s="61">
        <v>74605000</v>
      </c>
      <c r="E83" s="61"/>
      <c r="F83" s="62">
        <f t="shared" si="0"/>
        <v>74605000</v>
      </c>
      <c r="G83" s="62">
        <v>7385046</v>
      </c>
      <c r="H83" s="62">
        <f>SUM(F83:G83)</f>
        <v>81990046</v>
      </c>
    </row>
    <row r="84" spans="1:8" ht="15">
      <c r="A84" s="81" t="s">
        <v>67</v>
      </c>
      <c r="B84" s="71" t="s">
        <v>321</v>
      </c>
      <c r="C84" s="40">
        <f>SUM(C77:C83)</f>
        <v>0</v>
      </c>
      <c r="D84" s="61">
        <f>SUM(D77:D83)</f>
        <v>350919460</v>
      </c>
      <c r="E84" s="61"/>
      <c r="F84" s="62">
        <f t="shared" si="0"/>
        <v>350919460</v>
      </c>
      <c r="G84" s="62">
        <f>SUM(G77:G83)</f>
        <v>34737064</v>
      </c>
      <c r="H84" s="62">
        <f>SUM(H77:H83)</f>
        <v>385656524</v>
      </c>
    </row>
    <row r="85" spans="1:8" ht="15">
      <c r="A85" s="74" t="s">
        <v>322</v>
      </c>
      <c r="B85" s="63" t="s">
        <v>323</v>
      </c>
      <c r="C85" s="40">
        <v>0</v>
      </c>
      <c r="D85" s="61">
        <v>12977600</v>
      </c>
      <c r="E85" s="61"/>
      <c r="F85" s="62">
        <f t="shared" si="0"/>
        <v>12977600</v>
      </c>
      <c r="G85" s="62"/>
      <c r="H85" s="108">
        <v>28832210</v>
      </c>
    </row>
    <row r="86" spans="1:8" ht="15">
      <c r="A86" s="74" t="s">
        <v>324</v>
      </c>
      <c r="B86" s="63" t="s">
        <v>325</v>
      </c>
      <c r="C86" s="40"/>
      <c r="D86" s="61"/>
      <c r="E86" s="61"/>
      <c r="F86" s="62">
        <f aca="true" t="shared" si="1" ref="F86:H123">SUM(C86:E86)</f>
        <v>0</v>
      </c>
      <c r="G86" s="62"/>
      <c r="H86" s="62">
        <f t="shared" si="1"/>
        <v>0</v>
      </c>
    </row>
    <row r="87" spans="1:8" ht="15">
      <c r="A87" s="74" t="s">
        <v>326</v>
      </c>
      <c r="B87" s="63" t="s">
        <v>327</v>
      </c>
      <c r="C87" s="40"/>
      <c r="D87" s="61"/>
      <c r="E87" s="61"/>
      <c r="F87" s="62">
        <f t="shared" si="1"/>
        <v>0</v>
      </c>
      <c r="G87" s="62"/>
      <c r="H87" s="62">
        <f t="shared" si="1"/>
        <v>0</v>
      </c>
    </row>
    <row r="88" spans="1:8" ht="15">
      <c r="A88" s="74" t="s">
        <v>328</v>
      </c>
      <c r="B88" s="63" t="s">
        <v>329</v>
      </c>
      <c r="C88" s="40">
        <v>0</v>
      </c>
      <c r="D88" s="61">
        <v>3600000</v>
      </c>
      <c r="E88" s="61"/>
      <c r="F88" s="62">
        <f t="shared" si="1"/>
        <v>3600000</v>
      </c>
      <c r="G88" s="62"/>
      <c r="H88" s="108">
        <v>7880745</v>
      </c>
    </row>
    <row r="89" spans="1:8" ht="15">
      <c r="A89" s="76" t="s">
        <v>68</v>
      </c>
      <c r="B89" s="71" t="s">
        <v>330</v>
      </c>
      <c r="C89" s="40">
        <f>SUM(C85:C88)</f>
        <v>0</v>
      </c>
      <c r="D89" s="61">
        <f>SUM(D85:D88)</f>
        <v>16577600</v>
      </c>
      <c r="E89" s="61"/>
      <c r="F89" s="62">
        <f t="shared" si="1"/>
        <v>16577600</v>
      </c>
      <c r="G89" s="62"/>
      <c r="H89" s="62">
        <f>SUM(H85:H88)</f>
        <v>36712955</v>
      </c>
    </row>
    <row r="90" spans="1:8" ht="15">
      <c r="A90" s="74" t="s">
        <v>331</v>
      </c>
      <c r="B90" s="63" t="s">
        <v>332</v>
      </c>
      <c r="C90" s="40"/>
      <c r="D90" s="61"/>
      <c r="E90" s="61"/>
      <c r="F90" s="62">
        <f t="shared" si="1"/>
        <v>0</v>
      </c>
      <c r="G90" s="62"/>
      <c r="H90" s="62">
        <f t="shared" si="1"/>
        <v>0</v>
      </c>
    </row>
    <row r="91" spans="1:8" ht="15">
      <c r="A91" s="74" t="s">
        <v>95</v>
      </c>
      <c r="B91" s="63" t="s">
        <v>333</v>
      </c>
      <c r="C91" s="40"/>
      <c r="D91" s="61"/>
      <c r="E91" s="61"/>
      <c r="F91" s="62">
        <f t="shared" si="1"/>
        <v>0</v>
      </c>
      <c r="G91" s="62"/>
      <c r="H91" s="62">
        <f t="shared" si="1"/>
        <v>0</v>
      </c>
    </row>
    <row r="92" spans="1:8" ht="15">
      <c r="A92" s="74" t="s">
        <v>96</v>
      </c>
      <c r="B92" s="63" t="s">
        <v>334</v>
      </c>
      <c r="C92" s="40"/>
      <c r="D92" s="61"/>
      <c r="E92" s="61"/>
      <c r="F92" s="62">
        <f t="shared" si="1"/>
        <v>0</v>
      </c>
      <c r="G92" s="62"/>
      <c r="H92" s="62">
        <f t="shared" si="1"/>
        <v>0</v>
      </c>
    </row>
    <row r="93" spans="1:8" ht="15">
      <c r="A93" s="74" t="s">
        <v>97</v>
      </c>
      <c r="B93" s="63" t="s">
        <v>335</v>
      </c>
      <c r="C93" s="40"/>
      <c r="D93" s="61"/>
      <c r="E93" s="61"/>
      <c r="F93" s="62">
        <f t="shared" si="1"/>
        <v>0</v>
      </c>
      <c r="G93" s="62"/>
      <c r="H93" s="62">
        <f t="shared" si="1"/>
        <v>0</v>
      </c>
    </row>
    <row r="94" spans="1:8" ht="15">
      <c r="A94" s="74" t="s">
        <v>98</v>
      </c>
      <c r="B94" s="63" t="s">
        <v>336</v>
      </c>
      <c r="C94" s="40"/>
      <c r="D94" s="61"/>
      <c r="E94" s="61"/>
      <c r="F94" s="62">
        <f t="shared" si="1"/>
        <v>0</v>
      </c>
      <c r="G94" s="62"/>
      <c r="H94" s="62">
        <f t="shared" si="1"/>
        <v>0</v>
      </c>
    </row>
    <row r="95" spans="1:8" ht="15">
      <c r="A95" s="74" t="s">
        <v>99</v>
      </c>
      <c r="B95" s="63" t="s">
        <v>337</v>
      </c>
      <c r="C95" s="40"/>
      <c r="D95" s="61"/>
      <c r="E95" s="61"/>
      <c r="F95" s="62">
        <f t="shared" si="1"/>
        <v>0</v>
      </c>
      <c r="G95" s="62"/>
      <c r="H95" s="62">
        <f t="shared" si="1"/>
        <v>0</v>
      </c>
    </row>
    <row r="96" spans="1:8" ht="15">
      <c r="A96" s="74" t="s">
        <v>338</v>
      </c>
      <c r="B96" s="63" t="s">
        <v>339</v>
      </c>
      <c r="C96" s="40"/>
      <c r="D96" s="61"/>
      <c r="E96" s="61"/>
      <c r="F96" s="62">
        <f t="shared" si="1"/>
        <v>0</v>
      </c>
      <c r="G96" s="62"/>
      <c r="H96" s="62">
        <f t="shared" si="1"/>
        <v>0</v>
      </c>
    </row>
    <row r="97" spans="1:8" ht="15">
      <c r="A97" s="74" t="s">
        <v>100</v>
      </c>
      <c r="B97" s="63" t="s">
        <v>340</v>
      </c>
      <c r="C97" s="40"/>
      <c r="D97" s="61"/>
      <c r="E97" s="61"/>
      <c r="F97" s="62">
        <f t="shared" si="1"/>
        <v>0</v>
      </c>
      <c r="G97" s="62"/>
      <c r="H97" s="62">
        <f t="shared" si="1"/>
        <v>0</v>
      </c>
    </row>
    <row r="98" spans="1:8" ht="15">
      <c r="A98" s="76" t="s">
        <v>69</v>
      </c>
      <c r="B98" s="71" t="s">
        <v>341</v>
      </c>
      <c r="C98" s="40">
        <f>SUM(C90:C97)</f>
        <v>0</v>
      </c>
      <c r="D98" s="61">
        <f>SUM(D90:D97)</f>
        <v>0</v>
      </c>
      <c r="E98" s="61"/>
      <c r="F98" s="62">
        <f t="shared" si="1"/>
        <v>0</v>
      </c>
      <c r="G98" s="62"/>
      <c r="H98" s="62">
        <f t="shared" si="1"/>
        <v>0</v>
      </c>
    </row>
    <row r="99" spans="1:8" ht="15.75">
      <c r="A99" s="79" t="s">
        <v>181</v>
      </c>
      <c r="B99" s="71"/>
      <c r="C99" s="40">
        <f>SUM(C98,C89,C84)</f>
        <v>0</v>
      </c>
      <c r="D99" s="61">
        <f>SUM(D98,D89,D84)</f>
        <v>367497060</v>
      </c>
      <c r="E99" s="61"/>
      <c r="F99" s="62">
        <f>SUM(C99:E99)</f>
        <v>367497060</v>
      </c>
      <c r="G99" s="62">
        <f>SUM(G84+G89+G98)</f>
        <v>34737064</v>
      </c>
      <c r="H99" s="62">
        <f>SUM(H84+H89+H98)</f>
        <v>422369479</v>
      </c>
    </row>
    <row r="100" spans="1:8" ht="15.75">
      <c r="A100" s="82" t="s">
        <v>108</v>
      </c>
      <c r="B100" s="83" t="s">
        <v>342</v>
      </c>
      <c r="C100" s="40">
        <f>SUM(C76+C99)</f>
        <v>264320998</v>
      </c>
      <c r="D100" s="61">
        <f>SUM(D76+D99)</f>
        <v>368497060</v>
      </c>
      <c r="E100" s="61"/>
      <c r="F100" s="62">
        <f t="shared" si="1"/>
        <v>632818058</v>
      </c>
      <c r="G100" s="62">
        <f>SUM(G26+G27+G52+G61+G75+G84+G89+G98)</f>
        <v>6897208</v>
      </c>
      <c r="H100" s="62">
        <f>SUM(H26+H27+H52+H61+H75+H84+H89+H98)</f>
        <v>668384430</v>
      </c>
    </row>
    <row r="101" spans="1:25" ht="15">
      <c r="A101" s="74" t="s">
        <v>101</v>
      </c>
      <c r="B101" s="65" t="s">
        <v>343</v>
      </c>
      <c r="C101" s="100"/>
      <c r="D101" s="100"/>
      <c r="E101" s="100"/>
      <c r="F101" s="62">
        <f t="shared" si="1"/>
        <v>0</v>
      </c>
      <c r="G101" s="100"/>
      <c r="H101" s="62">
        <f t="shared" si="1"/>
        <v>0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5"/>
      <c r="Y101" s="85"/>
    </row>
    <row r="102" spans="1:25" ht="15">
      <c r="A102" s="74" t="s">
        <v>344</v>
      </c>
      <c r="B102" s="65" t="s">
        <v>345</v>
      </c>
      <c r="C102" s="100"/>
      <c r="D102" s="100"/>
      <c r="E102" s="100"/>
      <c r="F102" s="62">
        <f t="shared" si="1"/>
        <v>0</v>
      </c>
      <c r="G102" s="100"/>
      <c r="H102" s="62">
        <f t="shared" si="1"/>
        <v>0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5"/>
      <c r="Y102" s="85"/>
    </row>
    <row r="103" spans="1:25" ht="15">
      <c r="A103" s="74" t="s">
        <v>102</v>
      </c>
      <c r="B103" s="65" t="s">
        <v>346</v>
      </c>
      <c r="C103" s="100"/>
      <c r="D103" s="100"/>
      <c r="E103" s="100"/>
      <c r="F103" s="62">
        <f t="shared" si="1"/>
        <v>0</v>
      </c>
      <c r="G103" s="100"/>
      <c r="H103" s="62">
        <f t="shared" si="1"/>
        <v>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5"/>
      <c r="Y103" s="85"/>
    </row>
    <row r="104" spans="1:25" ht="15">
      <c r="A104" s="38" t="s">
        <v>70</v>
      </c>
      <c r="B104" s="69" t="s">
        <v>347</v>
      </c>
      <c r="C104" s="101"/>
      <c r="D104" s="101"/>
      <c r="E104" s="101"/>
      <c r="F104" s="62">
        <f t="shared" si="1"/>
        <v>0</v>
      </c>
      <c r="G104" s="101"/>
      <c r="H104" s="62">
        <f t="shared" si="1"/>
        <v>0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5"/>
      <c r="Y104" s="85"/>
    </row>
    <row r="105" spans="1:25" ht="15">
      <c r="A105" s="87" t="s">
        <v>103</v>
      </c>
      <c r="B105" s="65" t="s">
        <v>348</v>
      </c>
      <c r="C105" s="102"/>
      <c r="D105" s="102"/>
      <c r="E105" s="102"/>
      <c r="F105" s="62">
        <f t="shared" si="1"/>
        <v>0</v>
      </c>
      <c r="G105" s="102"/>
      <c r="H105" s="62">
        <f t="shared" si="1"/>
        <v>0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5"/>
      <c r="Y105" s="85"/>
    </row>
    <row r="106" spans="1:25" ht="15">
      <c r="A106" s="87" t="s">
        <v>73</v>
      </c>
      <c r="B106" s="65" t="s">
        <v>349</v>
      </c>
      <c r="C106" s="102"/>
      <c r="D106" s="102"/>
      <c r="E106" s="102"/>
      <c r="F106" s="62">
        <f t="shared" si="1"/>
        <v>0</v>
      </c>
      <c r="G106" s="102"/>
      <c r="H106" s="62">
        <f t="shared" si="1"/>
        <v>0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5"/>
      <c r="Y106" s="85"/>
    </row>
    <row r="107" spans="1:25" ht="15">
      <c r="A107" s="74" t="s">
        <v>350</v>
      </c>
      <c r="B107" s="65" t="s">
        <v>351</v>
      </c>
      <c r="C107" s="100"/>
      <c r="D107" s="100"/>
      <c r="E107" s="100"/>
      <c r="F107" s="62">
        <f t="shared" si="1"/>
        <v>0</v>
      </c>
      <c r="G107" s="100"/>
      <c r="H107" s="62">
        <f t="shared" si="1"/>
        <v>0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5"/>
      <c r="Y107" s="85"/>
    </row>
    <row r="108" spans="1:25" ht="15">
      <c r="A108" s="74" t="s">
        <v>104</v>
      </c>
      <c r="B108" s="65" t="s">
        <v>352</v>
      </c>
      <c r="C108" s="100"/>
      <c r="D108" s="100"/>
      <c r="E108" s="100"/>
      <c r="F108" s="62">
        <f t="shared" si="1"/>
        <v>0</v>
      </c>
      <c r="G108" s="100"/>
      <c r="H108" s="62">
        <f t="shared" si="1"/>
        <v>0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5"/>
      <c r="Y108" s="85"/>
    </row>
    <row r="109" spans="1:25" ht="15">
      <c r="A109" s="89" t="s">
        <v>71</v>
      </c>
      <c r="B109" s="69" t="s">
        <v>353</v>
      </c>
      <c r="C109" s="103"/>
      <c r="D109" s="103"/>
      <c r="E109" s="103"/>
      <c r="F109" s="62">
        <f t="shared" si="1"/>
        <v>0</v>
      </c>
      <c r="G109" s="103"/>
      <c r="H109" s="62">
        <f t="shared" si="1"/>
        <v>0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85"/>
      <c r="Y109" s="85"/>
    </row>
    <row r="110" spans="1:25" ht="15">
      <c r="A110" s="87" t="s">
        <v>354</v>
      </c>
      <c r="B110" s="65" t="s">
        <v>355</v>
      </c>
      <c r="C110" s="102"/>
      <c r="D110" s="102"/>
      <c r="E110" s="102"/>
      <c r="F110" s="62">
        <f t="shared" si="1"/>
        <v>0</v>
      </c>
      <c r="G110" s="102"/>
      <c r="H110" s="62">
        <f t="shared" si="1"/>
        <v>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5"/>
      <c r="Y110" s="85"/>
    </row>
    <row r="111" spans="1:25" ht="15">
      <c r="A111" s="87" t="s">
        <v>356</v>
      </c>
      <c r="B111" s="65" t="s">
        <v>357</v>
      </c>
      <c r="C111" s="102">
        <v>1426997</v>
      </c>
      <c r="D111" s="102"/>
      <c r="E111" s="102"/>
      <c r="F111" s="62">
        <f t="shared" si="1"/>
        <v>1426997</v>
      </c>
      <c r="G111" s="102">
        <v>284446</v>
      </c>
      <c r="H111" s="108">
        <v>1996704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5"/>
      <c r="Y111" s="85"/>
    </row>
    <row r="112" spans="1:25" ht="15">
      <c r="A112" s="89" t="s">
        <v>358</v>
      </c>
      <c r="B112" s="69" t="s">
        <v>359</v>
      </c>
      <c r="C112" s="102"/>
      <c r="D112" s="102"/>
      <c r="E112" s="102"/>
      <c r="F112" s="62">
        <f t="shared" si="1"/>
        <v>0</v>
      </c>
      <c r="G112" s="102"/>
      <c r="H112" s="62">
        <f t="shared" si="1"/>
        <v>0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5"/>
      <c r="Y112" s="85"/>
    </row>
    <row r="113" spans="1:25" ht="15">
      <c r="A113" s="87" t="s">
        <v>360</v>
      </c>
      <c r="B113" s="65" t="s">
        <v>361</v>
      </c>
      <c r="C113" s="102"/>
      <c r="D113" s="102"/>
      <c r="E113" s="102"/>
      <c r="F113" s="62">
        <f t="shared" si="1"/>
        <v>0</v>
      </c>
      <c r="G113" s="102"/>
      <c r="H113" s="62">
        <f t="shared" si="1"/>
        <v>0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5"/>
      <c r="Y113" s="85"/>
    </row>
    <row r="114" spans="1:25" ht="15">
      <c r="A114" s="87" t="s">
        <v>362</v>
      </c>
      <c r="B114" s="65" t="s">
        <v>363</v>
      </c>
      <c r="C114" s="102"/>
      <c r="D114" s="102"/>
      <c r="E114" s="102"/>
      <c r="F114" s="62">
        <f t="shared" si="1"/>
        <v>0</v>
      </c>
      <c r="G114" s="102"/>
      <c r="H114" s="62">
        <f t="shared" si="1"/>
        <v>0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5"/>
      <c r="Y114" s="85"/>
    </row>
    <row r="115" spans="1:25" ht="15">
      <c r="A115" s="87" t="s">
        <v>364</v>
      </c>
      <c r="B115" s="65" t="s">
        <v>365</v>
      </c>
      <c r="C115" s="102"/>
      <c r="D115" s="102"/>
      <c r="E115" s="102"/>
      <c r="F115" s="62">
        <f t="shared" si="1"/>
        <v>0</v>
      </c>
      <c r="G115" s="102"/>
      <c r="H115" s="62">
        <f t="shared" si="1"/>
        <v>0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5"/>
      <c r="Y115" s="85"/>
    </row>
    <row r="116" spans="1:25" ht="15">
      <c r="A116" s="91" t="s">
        <v>72</v>
      </c>
      <c r="B116" s="72" t="s">
        <v>366</v>
      </c>
      <c r="C116" s="103"/>
      <c r="D116" s="103"/>
      <c r="E116" s="103"/>
      <c r="F116" s="62">
        <f t="shared" si="1"/>
        <v>0</v>
      </c>
      <c r="G116" s="103"/>
      <c r="H116" s="62">
        <f t="shared" si="1"/>
        <v>0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85"/>
      <c r="Y116" s="85"/>
    </row>
    <row r="117" spans="1:25" ht="15">
      <c r="A117" s="87" t="s">
        <v>367</v>
      </c>
      <c r="B117" s="65" t="s">
        <v>368</v>
      </c>
      <c r="C117" s="102"/>
      <c r="D117" s="102"/>
      <c r="E117" s="102"/>
      <c r="F117" s="62">
        <f t="shared" si="1"/>
        <v>0</v>
      </c>
      <c r="G117" s="102"/>
      <c r="H117" s="62">
        <f t="shared" si="1"/>
        <v>0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5"/>
      <c r="Y117" s="85"/>
    </row>
    <row r="118" spans="1:25" ht="15">
      <c r="A118" s="74" t="s">
        <v>369</v>
      </c>
      <c r="B118" s="65" t="s">
        <v>370</v>
      </c>
      <c r="C118" s="100"/>
      <c r="D118" s="100"/>
      <c r="E118" s="100"/>
      <c r="F118" s="62">
        <f t="shared" si="1"/>
        <v>0</v>
      </c>
      <c r="G118" s="100"/>
      <c r="H118" s="62">
        <f t="shared" si="1"/>
        <v>0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5"/>
      <c r="Y118" s="85"/>
    </row>
    <row r="119" spans="1:25" ht="15">
      <c r="A119" s="87" t="s">
        <v>105</v>
      </c>
      <c r="B119" s="65" t="s">
        <v>371</v>
      </c>
      <c r="C119" s="102"/>
      <c r="D119" s="102"/>
      <c r="E119" s="102"/>
      <c r="F119" s="62">
        <f t="shared" si="1"/>
        <v>0</v>
      </c>
      <c r="G119" s="102"/>
      <c r="H119" s="62">
        <f t="shared" si="1"/>
        <v>0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5"/>
      <c r="Y119" s="85"/>
    </row>
    <row r="120" spans="1:25" ht="15">
      <c r="A120" s="87" t="s">
        <v>74</v>
      </c>
      <c r="B120" s="65" t="s">
        <v>372</v>
      </c>
      <c r="C120" s="102"/>
      <c r="D120" s="102"/>
      <c r="E120" s="102"/>
      <c r="F120" s="62">
        <f t="shared" si="1"/>
        <v>0</v>
      </c>
      <c r="G120" s="102"/>
      <c r="H120" s="62">
        <f t="shared" si="1"/>
        <v>0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5"/>
      <c r="Y120" s="85"/>
    </row>
    <row r="121" spans="1:25" ht="15">
      <c r="A121" s="91" t="s">
        <v>75</v>
      </c>
      <c r="B121" s="72" t="s">
        <v>373</v>
      </c>
      <c r="C121" s="103"/>
      <c r="D121" s="103"/>
      <c r="E121" s="103"/>
      <c r="F121" s="62">
        <f t="shared" si="1"/>
        <v>0</v>
      </c>
      <c r="G121" s="103"/>
      <c r="H121" s="62">
        <f t="shared" si="1"/>
        <v>0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85"/>
      <c r="Y121" s="85"/>
    </row>
    <row r="122" spans="1:25" ht="15">
      <c r="A122" s="74" t="s">
        <v>374</v>
      </c>
      <c r="B122" s="65" t="s">
        <v>375</v>
      </c>
      <c r="C122" s="100"/>
      <c r="D122" s="100"/>
      <c r="E122" s="100"/>
      <c r="F122" s="62">
        <f t="shared" si="1"/>
        <v>0</v>
      </c>
      <c r="G122" s="100"/>
      <c r="H122" s="62">
        <f t="shared" si="1"/>
        <v>0</v>
      </c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  <c r="Y122" s="85"/>
    </row>
    <row r="123" spans="1:25" ht="15.75">
      <c r="A123" s="92" t="s">
        <v>109</v>
      </c>
      <c r="B123" s="93" t="s">
        <v>376</v>
      </c>
      <c r="C123" s="103">
        <f>SUM(C111)</f>
        <v>1426997</v>
      </c>
      <c r="D123" s="103">
        <f>SUM(D104+D109+D112+D116+D121)</f>
        <v>0</v>
      </c>
      <c r="E123" s="103"/>
      <c r="F123" s="62">
        <f t="shared" si="1"/>
        <v>1426997</v>
      </c>
      <c r="G123" s="103">
        <f>SUM(G111:G122)</f>
        <v>284446</v>
      </c>
      <c r="H123" s="62">
        <v>1996704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85"/>
      <c r="Y123" s="85"/>
    </row>
    <row r="124" spans="1:25" ht="15.75">
      <c r="A124" s="94" t="s">
        <v>145</v>
      </c>
      <c r="B124" s="95"/>
      <c r="C124" s="40">
        <f>SUM(C100+C123)</f>
        <v>265747995</v>
      </c>
      <c r="D124" s="61">
        <f>SUM(D100+D123)</f>
        <v>368497060</v>
      </c>
      <c r="E124" s="61"/>
      <c r="F124" s="62">
        <f>SUM(C124:E124)</f>
        <v>634245055</v>
      </c>
      <c r="G124" s="62">
        <f>SUM(G100+G123)</f>
        <v>7181654</v>
      </c>
      <c r="H124" s="62">
        <f>SUM(H100+H123)</f>
        <v>670381134</v>
      </c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2:25" ht="15">
      <c r="B125" s="85"/>
      <c r="C125" s="96"/>
      <c r="D125" s="97"/>
      <c r="E125" s="97"/>
      <c r="F125" s="97"/>
      <c r="G125" s="97"/>
      <c r="H125" s="97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2:25" ht="15">
      <c r="B126" s="85"/>
      <c r="C126" s="96"/>
      <c r="D126" s="97"/>
      <c r="E126" s="97"/>
      <c r="F126" s="97"/>
      <c r="G126" s="97"/>
      <c r="H126" s="97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2:25" ht="15">
      <c r="B127" s="85"/>
      <c r="C127" s="96"/>
      <c r="D127" s="97"/>
      <c r="E127" s="97"/>
      <c r="F127" s="97"/>
      <c r="G127" s="97"/>
      <c r="H127" s="97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2:25" ht="15">
      <c r="B128" s="85"/>
      <c r="C128" s="96"/>
      <c r="D128" s="97"/>
      <c r="E128" s="97"/>
      <c r="F128" s="97"/>
      <c r="G128" s="97"/>
      <c r="H128" s="97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2:25" ht="15">
      <c r="B129" s="85"/>
      <c r="C129" s="96"/>
      <c r="D129" s="97"/>
      <c r="E129" s="97"/>
      <c r="F129" s="97"/>
      <c r="G129" s="97"/>
      <c r="H129" s="97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2:25" ht="15">
      <c r="B130" s="85"/>
      <c r="C130" s="96"/>
      <c r="D130" s="97"/>
      <c r="E130" s="97"/>
      <c r="F130" s="97"/>
      <c r="G130" s="97"/>
      <c r="H130" s="97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2:25" ht="15">
      <c r="B131" s="85"/>
      <c r="C131" s="96"/>
      <c r="D131" s="97"/>
      <c r="E131" s="97"/>
      <c r="F131" s="97"/>
      <c r="G131" s="97"/>
      <c r="H131" s="97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2:25" ht="15">
      <c r="B132" s="85"/>
      <c r="C132" s="96"/>
      <c r="D132" s="97"/>
      <c r="E132" s="97"/>
      <c r="F132" s="97"/>
      <c r="G132" s="97"/>
      <c r="H132" s="97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2:25" ht="15">
      <c r="B133" s="85"/>
      <c r="C133" s="96"/>
      <c r="D133" s="97"/>
      <c r="E133" s="97"/>
      <c r="F133" s="97"/>
      <c r="G133" s="97"/>
      <c r="H133" s="97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2:25" ht="15">
      <c r="B134" s="85"/>
      <c r="C134" s="96"/>
      <c r="D134" s="97"/>
      <c r="E134" s="97"/>
      <c r="F134" s="97"/>
      <c r="G134" s="97"/>
      <c r="H134" s="97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2:25" ht="15">
      <c r="B135" s="85"/>
      <c r="C135" s="96"/>
      <c r="D135" s="97"/>
      <c r="E135" s="97"/>
      <c r="F135" s="97"/>
      <c r="G135" s="97"/>
      <c r="H135" s="97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2:25" ht="15">
      <c r="B136" s="85"/>
      <c r="C136" s="96"/>
      <c r="D136" s="97"/>
      <c r="E136" s="97"/>
      <c r="F136" s="97"/>
      <c r="G136" s="97"/>
      <c r="H136" s="97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2:25" ht="15">
      <c r="B137" s="85"/>
      <c r="C137" s="96"/>
      <c r="D137" s="97"/>
      <c r="E137" s="97"/>
      <c r="F137" s="97"/>
      <c r="G137" s="97"/>
      <c r="H137" s="97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2:25" ht="15">
      <c r="B138" s="85"/>
      <c r="C138" s="96"/>
      <c r="D138" s="97"/>
      <c r="E138" s="97"/>
      <c r="F138" s="97"/>
      <c r="G138" s="97"/>
      <c r="H138" s="97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2:25" ht="15">
      <c r="B139" s="85"/>
      <c r="C139" s="96"/>
      <c r="D139" s="97"/>
      <c r="E139" s="97"/>
      <c r="F139" s="97"/>
      <c r="G139" s="97"/>
      <c r="H139" s="97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2:25" ht="15">
      <c r="B140" s="85"/>
      <c r="C140" s="96"/>
      <c r="D140" s="97"/>
      <c r="E140" s="97"/>
      <c r="F140" s="97"/>
      <c r="G140" s="97"/>
      <c r="H140" s="97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2:25" ht="15">
      <c r="B141" s="85"/>
      <c r="C141" s="96"/>
      <c r="D141" s="97"/>
      <c r="E141" s="97"/>
      <c r="F141" s="97"/>
      <c r="G141" s="97"/>
      <c r="H141" s="97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2:25" ht="15">
      <c r="B142" s="85"/>
      <c r="C142" s="96"/>
      <c r="D142" s="97"/>
      <c r="E142" s="97"/>
      <c r="F142" s="97"/>
      <c r="G142" s="97"/>
      <c r="H142" s="97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2:25" ht="15">
      <c r="B143" s="85"/>
      <c r="C143" s="96"/>
      <c r="D143" s="97"/>
      <c r="E143" s="97"/>
      <c r="F143" s="97"/>
      <c r="G143" s="97"/>
      <c r="H143" s="97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2:25" ht="15">
      <c r="B144" s="85"/>
      <c r="C144" s="96"/>
      <c r="D144" s="97"/>
      <c r="E144" s="97"/>
      <c r="F144" s="97"/>
      <c r="G144" s="97"/>
      <c r="H144" s="97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2:25" ht="15">
      <c r="B145" s="85"/>
      <c r="C145" s="96"/>
      <c r="D145" s="97"/>
      <c r="E145" s="97"/>
      <c r="F145" s="97"/>
      <c r="G145" s="97"/>
      <c r="H145" s="97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2:25" ht="15">
      <c r="B146" s="85"/>
      <c r="C146" s="96"/>
      <c r="D146" s="97"/>
      <c r="E146" s="97"/>
      <c r="F146" s="97"/>
      <c r="G146" s="97"/>
      <c r="H146" s="97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2:25" ht="15">
      <c r="B147" s="85"/>
      <c r="C147" s="96"/>
      <c r="D147" s="97"/>
      <c r="E147" s="97"/>
      <c r="F147" s="97"/>
      <c r="G147" s="97"/>
      <c r="H147" s="97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2:25" ht="15">
      <c r="B148" s="85"/>
      <c r="C148" s="96"/>
      <c r="D148" s="97"/>
      <c r="E148" s="97"/>
      <c r="F148" s="97"/>
      <c r="G148" s="97"/>
      <c r="H148" s="97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2:25" ht="15">
      <c r="B149" s="85"/>
      <c r="C149" s="96"/>
      <c r="D149" s="97"/>
      <c r="E149" s="97"/>
      <c r="F149" s="97"/>
      <c r="G149" s="97"/>
      <c r="H149" s="97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2:25" ht="15">
      <c r="B150" s="85"/>
      <c r="C150" s="96"/>
      <c r="D150" s="97"/>
      <c r="E150" s="97"/>
      <c r="F150" s="97"/>
      <c r="G150" s="97"/>
      <c r="H150" s="97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2:25" ht="15">
      <c r="B151" s="85"/>
      <c r="C151" s="96"/>
      <c r="D151" s="97"/>
      <c r="E151" s="97"/>
      <c r="F151" s="97"/>
      <c r="G151" s="97"/>
      <c r="H151" s="97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2:25" ht="15">
      <c r="B152" s="85"/>
      <c r="C152" s="96"/>
      <c r="D152" s="97"/>
      <c r="E152" s="97"/>
      <c r="F152" s="97"/>
      <c r="G152" s="97"/>
      <c r="H152" s="97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2:25" ht="15">
      <c r="B153" s="85"/>
      <c r="C153" s="96"/>
      <c r="D153" s="97"/>
      <c r="E153" s="97"/>
      <c r="F153" s="97"/>
      <c r="G153" s="97"/>
      <c r="H153" s="97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2:25" ht="15">
      <c r="B154" s="85"/>
      <c r="C154" s="96"/>
      <c r="D154" s="97"/>
      <c r="E154" s="97"/>
      <c r="F154" s="97"/>
      <c r="G154" s="97"/>
      <c r="H154" s="97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2:25" ht="15">
      <c r="B155" s="85"/>
      <c r="C155" s="96"/>
      <c r="D155" s="97"/>
      <c r="E155" s="97"/>
      <c r="F155" s="97"/>
      <c r="G155" s="97"/>
      <c r="H155" s="97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2:25" ht="15">
      <c r="B156" s="85"/>
      <c r="C156" s="96"/>
      <c r="D156" s="97"/>
      <c r="E156" s="97"/>
      <c r="F156" s="97"/>
      <c r="G156" s="97"/>
      <c r="H156" s="97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2:25" ht="15">
      <c r="B157" s="85"/>
      <c r="C157" s="96"/>
      <c r="D157" s="97"/>
      <c r="E157" s="97"/>
      <c r="F157" s="97"/>
      <c r="G157" s="97"/>
      <c r="H157" s="97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2:25" ht="15">
      <c r="B158" s="85"/>
      <c r="C158" s="96"/>
      <c r="D158" s="97"/>
      <c r="E158" s="97"/>
      <c r="F158" s="97"/>
      <c r="G158" s="97"/>
      <c r="H158" s="97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2:25" ht="15">
      <c r="B159" s="85"/>
      <c r="C159" s="96"/>
      <c r="D159" s="97"/>
      <c r="E159" s="97"/>
      <c r="F159" s="97"/>
      <c r="G159" s="97"/>
      <c r="H159" s="97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2:25" ht="15">
      <c r="B160" s="85"/>
      <c r="C160" s="96"/>
      <c r="D160" s="97"/>
      <c r="E160" s="97"/>
      <c r="F160" s="97"/>
      <c r="G160" s="97"/>
      <c r="H160" s="97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2:25" ht="15">
      <c r="B161" s="85"/>
      <c r="C161" s="96"/>
      <c r="D161" s="97"/>
      <c r="E161" s="97"/>
      <c r="F161" s="97"/>
      <c r="G161" s="97"/>
      <c r="H161" s="97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2:25" ht="15">
      <c r="B162" s="85"/>
      <c r="C162" s="96"/>
      <c r="D162" s="97"/>
      <c r="E162" s="97"/>
      <c r="F162" s="97"/>
      <c r="G162" s="97"/>
      <c r="H162" s="97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2:25" ht="15">
      <c r="B163" s="85"/>
      <c r="C163" s="96"/>
      <c r="D163" s="97"/>
      <c r="E163" s="97"/>
      <c r="F163" s="97"/>
      <c r="G163" s="97"/>
      <c r="H163" s="97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2:25" ht="15">
      <c r="B164" s="85"/>
      <c r="C164" s="96"/>
      <c r="D164" s="97"/>
      <c r="E164" s="97"/>
      <c r="F164" s="97"/>
      <c r="G164" s="97"/>
      <c r="H164" s="97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2:25" ht="15">
      <c r="B165" s="85"/>
      <c r="C165" s="96"/>
      <c r="D165" s="97"/>
      <c r="E165" s="97"/>
      <c r="F165" s="97"/>
      <c r="G165" s="97"/>
      <c r="H165" s="97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2:25" ht="15">
      <c r="B166" s="85"/>
      <c r="C166" s="96"/>
      <c r="D166" s="97"/>
      <c r="E166" s="97"/>
      <c r="F166" s="97"/>
      <c r="G166" s="97"/>
      <c r="H166" s="97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2:25" ht="15">
      <c r="B167" s="85"/>
      <c r="C167" s="96"/>
      <c r="D167" s="97"/>
      <c r="E167" s="97"/>
      <c r="F167" s="97"/>
      <c r="G167" s="97"/>
      <c r="H167" s="97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2:25" ht="15">
      <c r="B168" s="85"/>
      <c r="C168" s="96"/>
      <c r="D168" s="97"/>
      <c r="E168" s="97"/>
      <c r="F168" s="97"/>
      <c r="G168" s="97"/>
      <c r="H168" s="97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2:25" ht="15">
      <c r="B169" s="85"/>
      <c r="C169" s="96"/>
      <c r="D169" s="97"/>
      <c r="E169" s="97"/>
      <c r="F169" s="97"/>
      <c r="G169" s="97"/>
      <c r="H169" s="97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2:25" ht="15">
      <c r="B170" s="85"/>
      <c r="C170" s="96"/>
      <c r="D170" s="97"/>
      <c r="E170" s="97"/>
      <c r="F170" s="97"/>
      <c r="G170" s="97"/>
      <c r="H170" s="97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2:25" ht="15">
      <c r="B171" s="85"/>
      <c r="C171" s="96"/>
      <c r="D171" s="97"/>
      <c r="E171" s="97"/>
      <c r="F171" s="97"/>
      <c r="G171" s="97"/>
      <c r="H171" s="97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2:25" ht="15">
      <c r="B172" s="85"/>
      <c r="C172" s="96"/>
      <c r="D172" s="97"/>
      <c r="E172" s="97"/>
      <c r="F172" s="97"/>
      <c r="G172" s="97"/>
      <c r="H172" s="97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2:25" ht="15">
      <c r="B173" s="85"/>
      <c r="C173" s="96"/>
      <c r="D173" s="97"/>
      <c r="E173" s="97"/>
      <c r="F173" s="97"/>
      <c r="G173" s="97"/>
      <c r="H173" s="97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</sheetData>
  <sheetProtection/>
  <mergeCells count="3">
    <mergeCell ref="A3:F3"/>
    <mergeCell ref="A4:F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92.57421875" style="31" customWidth="1"/>
    <col min="2" max="2" width="9.140625" style="31" customWidth="1"/>
    <col min="3" max="3" width="16.8515625" style="55" customWidth="1"/>
    <col min="4" max="4" width="16.7109375" style="55" customWidth="1"/>
    <col min="5" max="5" width="18.421875" style="55" customWidth="1"/>
    <col min="6" max="6" width="18.28125" style="55" customWidth="1"/>
    <col min="7" max="7" width="15.421875" style="55" hidden="1" customWidth="1"/>
    <col min="8" max="8" width="18.7109375" style="55" bestFit="1" customWidth="1"/>
    <col min="9" max="16384" width="9.140625" style="31" customWidth="1"/>
  </cols>
  <sheetData>
    <row r="1" spans="1:8" ht="15">
      <c r="A1" s="120" t="s">
        <v>473</v>
      </c>
      <c r="B1" s="120"/>
      <c r="C1" s="120"/>
      <c r="D1" s="120"/>
      <c r="E1" s="120"/>
      <c r="F1" s="120"/>
      <c r="G1" s="120"/>
      <c r="H1" s="120"/>
    </row>
    <row r="2" spans="1:6" ht="24" customHeight="1">
      <c r="A2" s="116" t="s">
        <v>444</v>
      </c>
      <c r="B2" s="117"/>
      <c r="C2" s="117"/>
      <c r="D2" s="117"/>
      <c r="E2" s="117"/>
      <c r="F2" s="118"/>
    </row>
    <row r="3" spans="1:8" ht="24" customHeight="1">
      <c r="A3" s="119" t="s">
        <v>164</v>
      </c>
      <c r="B3" s="117"/>
      <c r="C3" s="117"/>
      <c r="D3" s="117"/>
      <c r="E3" s="117"/>
      <c r="F3" s="118"/>
      <c r="H3" s="104"/>
    </row>
    <row r="4" ht="18.75">
      <c r="A4" s="32"/>
    </row>
    <row r="5" ht="15">
      <c r="A5" s="57" t="s">
        <v>176</v>
      </c>
    </row>
    <row r="6" spans="1:8" s="107" customFormat="1" ht="25.5">
      <c r="A6" s="33" t="s">
        <v>206</v>
      </c>
      <c r="B6" s="34" t="s">
        <v>179</v>
      </c>
      <c r="C6" s="105" t="s">
        <v>166</v>
      </c>
      <c r="D6" s="105" t="s">
        <v>167</v>
      </c>
      <c r="E6" s="105" t="s">
        <v>182</v>
      </c>
      <c r="F6" s="106" t="s">
        <v>178</v>
      </c>
      <c r="G6" s="106" t="s">
        <v>464</v>
      </c>
      <c r="H6" s="106" t="s">
        <v>465</v>
      </c>
    </row>
    <row r="7" spans="1:8" ht="15" customHeight="1">
      <c r="A7" s="64" t="s">
        <v>377</v>
      </c>
      <c r="B7" s="68" t="s">
        <v>378</v>
      </c>
      <c r="C7" s="62">
        <v>26362917</v>
      </c>
      <c r="D7" s="62"/>
      <c r="E7" s="62"/>
      <c r="F7" s="62">
        <f aca="true" t="shared" si="0" ref="F7:F38">SUM(C7:E7)</f>
        <v>26362917</v>
      </c>
      <c r="G7" s="62"/>
      <c r="H7" s="62">
        <f aca="true" t="shared" si="1" ref="H7:H12">SUM(E7:G7)</f>
        <v>26362917</v>
      </c>
    </row>
    <row r="8" spans="1:8" ht="15" customHeight="1">
      <c r="A8" s="65" t="s">
        <v>379</v>
      </c>
      <c r="B8" s="68" t="s">
        <v>380</v>
      </c>
      <c r="C8" s="62"/>
      <c r="D8" s="62"/>
      <c r="E8" s="62"/>
      <c r="F8" s="62">
        <f t="shared" si="0"/>
        <v>0</v>
      </c>
      <c r="G8" s="62"/>
      <c r="H8" s="62">
        <f t="shared" si="1"/>
        <v>0</v>
      </c>
    </row>
    <row r="9" spans="1:8" ht="15" customHeight="1">
      <c r="A9" s="65" t="s">
        <v>381</v>
      </c>
      <c r="B9" s="68" t="s">
        <v>382</v>
      </c>
      <c r="C9" s="62">
        <v>7512000</v>
      </c>
      <c r="D9" s="62"/>
      <c r="E9" s="62"/>
      <c r="F9" s="62">
        <f t="shared" si="0"/>
        <v>7512000</v>
      </c>
      <c r="G9" s="62"/>
      <c r="H9" s="62">
        <f t="shared" si="1"/>
        <v>7512000</v>
      </c>
    </row>
    <row r="10" spans="1:8" ht="15" customHeight="1">
      <c r="A10" s="65" t="s">
        <v>383</v>
      </c>
      <c r="B10" s="68" t="s">
        <v>384</v>
      </c>
      <c r="C10" s="62">
        <v>1800000</v>
      </c>
      <c r="D10" s="62"/>
      <c r="E10" s="62"/>
      <c r="F10" s="62">
        <f t="shared" si="0"/>
        <v>1800000</v>
      </c>
      <c r="G10" s="62"/>
      <c r="H10" s="62">
        <f t="shared" si="1"/>
        <v>1800000</v>
      </c>
    </row>
    <row r="11" spans="1:8" ht="15" customHeight="1">
      <c r="A11" s="65" t="s">
        <v>385</v>
      </c>
      <c r="B11" s="68" t="s">
        <v>386</v>
      </c>
      <c r="C11" s="62"/>
      <c r="D11" s="62"/>
      <c r="E11" s="62"/>
      <c r="F11" s="62">
        <f t="shared" si="0"/>
        <v>0</v>
      </c>
      <c r="G11" s="62">
        <v>50289</v>
      </c>
      <c r="H11" s="108">
        <v>8372463</v>
      </c>
    </row>
    <row r="12" spans="1:8" ht="15" customHeight="1">
      <c r="A12" s="65" t="s">
        <v>387</v>
      </c>
      <c r="B12" s="68" t="s">
        <v>388</v>
      </c>
      <c r="C12" s="62"/>
      <c r="D12" s="62"/>
      <c r="E12" s="62"/>
      <c r="F12" s="62">
        <f t="shared" si="0"/>
        <v>0</v>
      </c>
      <c r="G12" s="62"/>
      <c r="H12" s="62">
        <f t="shared" si="1"/>
        <v>0</v>
      </c>
    </row>
    <row r="13" spans="1:8" ht="15" customHeight="1">
      <c r="A13" s="69" t="s">
        <v>147</v>
      </c>
      <c r="B13" s="39" t="s">
        <v>389</v>
      </c>
      <c r="C13" s="62">
        <f>SUM(C7:C12)</f>
        <v>35674917</v>
      </c>
      <c r="D13" s="62">
        <f>SUM(D7:D12)</f>
        <v>0</v>
      </c>
      <c r="E13" s="62">
        <f>SUM(E7:E12)</f>
        <v>0</v>
      </c>
      <c r="F13" s="62">
        <f t="shared" si="0"/>
        <v>35674917</v>
      </c>
      <c r="G13" s="62">
        <f>SUM(G7:G12)</f>
        <v>50289</v>
      </c>
      <c r="H13" s="62">
        <f>SUM(H7:H12)</f>
        <v>44047380</v>
      </c>
    </row>
    <row r="14" spans="1:8" ht="15" customHeight="1">
      <c r="A14" s="65" t="s">
        <v>390</v>
      </c>
      <c r="B14" s="68" t="s">
        <v>391</v>
      </c>
      <c r="C14" s="62"/>
      <c r="D14" s="62"/>
      <c r="E14" s="62"/>
      <c r="F14" s="62">
        <f t="shared" si="0"/>
        <v>0</v>
      </c>
      <c r="G14" s="62"/>
      <c r="H14" s="62">
        <f>SUM(E14:G14)</f>
        <v>0</v>
      </c>
    </row>
    <row r="15" spans="1:8" ht="15" customHeight="1">
      <c r="A15" s="65" t="s">
        <v>392</v>
      </c>
      <c r="B15" s="68" t="s">
        <v>393</v>
      </c>
      <c r="C15" s="62"/>
      <c r="D15" s="62"/>
      <c r="E15" s="62"/>
      <c r="F15" s="62">
        <f t="shared" si="0"/>
        <v>0</v>
      </c>
      <c r="G15" s="62"/>
      <c r="H15" s="62">
        <f>SUM(E15:G15)</f>
        <v>0</v>
      </c>
    </row>
    <row r="16" spans="1:8" ht="15" customHeight="1">
      <c r="A16" s="65" t="s">
        <v>110</v>
      </c>
      <c r="B16" s="68" t="s">
        <v>394</v>
      </c>
      <c r="C16" s="62"/>
      <c r="D16" s="62"/>
      <c r="E16" s="62"/>
      <c r="F16" s="62">
        <f t="shared" si="0"/>
        <v>0</v>
      </c>
      <c r="G16" s="62"/>
      <c r="H16" s="62">
        <f>SUM(E16:G16)</f>
        <v>0</v>
      </c>
    </row>
    <row r="17" spans="1:8" ht="15" customHeight="1">
      <c r="A17" s="65" t="s">
        <v>111</v>
      </c>
      <c r="B17" s="68" t="s">
        <v>395</v>
      </c>
      <c r="C17" s="62"/>
      <c r="D17" s="62"/>
      <c r="E17" s="62"/>
      <c r="F17" s="62">
        <f t="shared" si="0"/>
        <v>0</v>
      </c>
      <c r="G17" s="62"/>
      <c r="H17" s="62">
        <f>SUM(E17:G17)</f>
        <v>0</v>
      </c>
    </row>
    <row r="18" spans="1:8" ht="15" customHeight="1">
      <c r="A18" s="65" t="s">
        <v>112</v>
      </c>
      <c r="B18" s="68" t="s">
        <v>396</v>
      </c>
      <c r="C18" s="62">
        <v>3500000</v>
      </c>
      <c r="D18" s="62"/>
      <c r="E18" s="62"/>
      <c r="F18" s="62">
        <f t="shared" si="0"/>
        <v>3500000</v>
      </c>
      <c r="G18" s="62">
        <v>684140</v>
      </c>
      <c r="H18" s="108">
        <v>3803539</v>
      </c>
    </row>
    <row r="19" spans="1:8" ht="15" customHeight="1">
      <c r="A19" s="72" t="s">
        <v>148</v>
      </c>
      <c r="B19" s="81" t="s">
        <v>397</v>
      </c>
      <c r="C19" s="108">
        <f>SUM(C13:C18)</f>
        <v>39174917</v>
      </c>
      <c r="D19" s="62">
        <f>SUM(D13:D18)</f>
        <v>0</v>
      </c>
      <c r="E19" s="62">
        <f>SUM(E13:E18)</f>
        <v>0</v>
      </c>
      <c r="F19" s="62">
        <f t="shared" si="0"/>
        <v>39174917</v>
      </c>
      <c r="G19" s="62">
        <f>SUM(G13+G18)</f>
        <v>734429</v>
      </c>
      <c r="H19" s="62">
        <f>SUM(H13+H18)</f>
        <v>47850919</v>
      </c>
    </row>
    <row r="20" spans="1:8" ht="15" customHeight="1">
      <c r="A20" s="65" t="s">
        <v>116</v>
      </c>
      <c r="B20" s="68" t="s">
        <v>406</v>
      </c>
      <c r="C20" s="62"/>
      <c r="D20" s="62"/>
      <c r="E20" s="62"/>
      <c r="F20" s="62">
        <f t="shared" si="0"/>
        <v>0</v>
      </c>
      <c r="G20" s="62"/>
      <c r="H20" s="62">
        <f>SUM(E20:G20)</f>
        <v>0</v>
      </c>
    </row>
    <row r="21" spans="1:8" ht="15" customHeight="1">
      <c r="A21" s="65" t="s">
        <v>117</v>
      </c>
      <c r="B21" s="68" t="s">
        <v>407</v>
      </c>
      <c r="C21" s="62"/>
      <c r="D21" s="62"/>
      <c r="E21" s="62"/>
      <c r="F21" s="62">
        <f t="shared" si="0"/>
        <v>0</v>
      </c>
      <c r="G21" s="62"/>
      <c r="H21" s="62">
        <f>SUM(E21:G21)</f>
        <v>0</v>
      </c>
    </row>
    <row r="22" spans="1:8" ht="15" customHeight="1">
      <c r="A22" s="69" t="s">
        <v>150</v>
      </c>
      <c r="B22" s="39" t="s">
        <v>408</v>
      </c>
      <c r="C22" s="62">
        <f>SUM(C20:C21)</f>
        <v>0</v>
      </c>
      <c r="D22" s="62"/>
      <c r="E22" s="62"/>
      <c r="F22" s="62">
        <f t="shared" si="0"/>
        <v>0</v>
      </c>
      <c r="G22" s="62"/>
      <c r="H22" s="62">
        <f>SUM(E22:G22)</f>
        <v>0</v>
      </c>
    </row>
    <row r="23" spans="1:8" ht="15" customHeight="1">
      <c r="A23" s="65" t="s">
        <v>118</v>
      </c>
      <c r="B23" s="68" t="s">
        <v>409</v>
      </c>
      <c r="C23" s="62"/>
      <c r="D23" s="62"/>
      <c r="E23" s="62"/>
      <c r="F23" s="62">
        <f t="shared" si="0"/>
        <v>0</v>
      </c>
      <c r="G23" s="62"/>
      <c r="H23" s="62">
        <f>SUM(E23:G23)</f>
        <v>0</v>
      </c>
    </row>
    <row r="24" spans="1:8" ht="15" customHeight="1">
      <c r="A24" s="65" t="s">
        <v>119</v>
      </c>
      <c r="B24" s="68" t="s">
        <v>410</v>
      </c>
      <c r="C24" s="62"/>
      <c r="D24" s="62"/>
      <c r="E24" s="62"/>
      <c r="F24" s="62">
        <f t="shared" si="0"/>
        <v>0</v>
      </c>
      <c r="G24" s="62"/>
      <c r="H24" s="62">
        <f>SUM(E24:G24)</f>
        <v>0</v>
      </c>
    </row>
    <row r="25" spans="1:8" ht="15" customHeight="1">
      <c r="A25" s="65" t="s">
        <v>120</v>
      </c>
      <c r="B25" s="68" t="s">
        <v>411</v>
      </c>
      <c r="C25" s="62">
        <v>38000000</v>
      </c>
      <c r="D25" s="62"/>
      <c r="E25" s="62"/>
      <c r="F25" s="62">
        <f t="shared" si="0"/>
        <v>38000000</v>
      </c>
      <c r="G25" s="62"/>
      <c r="H25" s="62">
        <v>38000000</v>
      </c>
    </row>
    <row r="26" spans="1:8" ht="15" customHeight="1">
      <c r="A26" s="65" t="s">
        <v>121</v>
      </c>
      <c r="B26" s="68" t="s">
        <v>412</v>
      </c>
      <c r="C26" s="62">
        <v>8000000</v>
      </c>
      <c r="D26" s="62"/>
      <c r="E26" s="62"/>
      <c r="F26" s="62">
        <f t="shared" si="0"/>
        <v>8000000</v>
      </c>
      <c r="G26" s="62"/>
      <c r="H26" s="62">
        <v>8000000</v>
      </c>
    </row>
    <row r="27" spans="1:8" ht="15" customHeight="1">
      <c r="A27" s="65" t="s">
        <v>122</v>
      </c>
      <c r="B27" s="68" t="s">
        <v>413</v>
      </c>
      <c r="C27" s="62"/>
      <c r="D27" s="62"/>
      <c r="E27" s="62"/>
      <c r="F27" s="62">
        <f t="shared" si="0"/>
        <v>0</v>
      </c>
      <c r="G27" s="62"/>
      <c r="H27" s="62">
        <f>SUM(E27:G27)</f>
        <v>0</v>
      </c>
    </row>
    <row r="28" spans="1:8" ht="15" customHeight="1">
      <c r="A28" s="65" t="s">
        <v>414</v>
      </c>
      <c r="B28" s="68" t="s">
        <v>415</v>
      </c>
      <c r="C28" s="62"/>
      <c r="D28" s="62"/>
      <c r="E28" s="62"/>
      <c r="F28" s="62">
        <f t="shared" si="0"/>
        <v>0</v>
      </c>
      <c r="G28" s="62"/>
      <c r="H28" s="62">
        <f>SUM(E28:G28)</f>
        <v>0</v>
      </c>
    </row>
    <row r="29" spans="1:8" ht="15" customHeight="1">
      <c r="A29" s="65" t="s">
        <v>123</v>
      </c>
      <c r="B29" s="68" t="s">
        <v>416</v>
      </c>
      <c r="C29" s="62">
        <v>2400000</v>
      </c>
      <c r="D29" s="62"/>
      <c r="E29" s="62"/>
      <c r="F29" s="62">
        <f t="shared" si="0"/>
        <v>2400000</v>
      </c>
      <c r="G29" s="62"/>
      <c r="H29" s="62">
        <v>2400000</v>
      </c>
    </row>
    <row r="30" spans="1:8" ht="15" customHeight="1">
      <c r="A30" s="65" t="s">
        <v>124</v>
      </c>
      <c r="B30" s="68" t="s">
        <v>417</v>
      </c>
      <c r="C30" s="62">
        <v>1800000</v>
      </c>
      <c r="D30" s="62"/>
      <c r="E30" s="62"/>
      <c r="F30" s="62">
        <f t="shared" si="0"/>
        <v>1800000</v>
      </c>
      <c r="G30" s="62"/>
      <c r="H30" s="62">
        <v>1800000</v>
      </c>
    </row>
    <row r="31" spans="1:8" ht="15" customHeight="1">
      <c r="A31" s="69" t="s">
        <v>151</v>
      </c>
      <c r="B31" s="39" t="s">
        <v>418</v>
      </c>
      <c r="C31" s="62">
        <f>SUM(C26:C30)</f>
        <v>12200000</v>
      </c>
      <c r="D31" s="62"/>
      <c r="E31" s="62"/>
      <c r="F31" s="62">
        <f t="shared" si="0"/>
        <v>12200000</v>
      </c>
      <c r="G31" s="62"/>
      <c r="H31" s="62">
        <v>12200000</v>
      </c>
    </row>
    <row r="32" spans="1:8" ht="15" customHeight="1">
      <c r="A32" s="65" t="s">
        <v>125</v>
      </c>
      <c r="B32" s="68" t="s">
        <v>419</v>
      </c>
      <c r="C32" s="62">
        <v>150000</v>
      </c>
      <c r="D32" s="62"/>
      <c r="E32" s="62"/>
      <c r="F32" s="62">
        <f t="shared" si="0"/>
        <v>150000</v>
      </c>
      <c r="G32" s="62"/>
      <c r="H32" s="62">
        <v>150000</v>
      </c>
    </row>
    <row r="33" spans="1:8" ht="15" customHeight="1">
      <c r="A33" s="72" t="s">
        <v>152</v>
      </c>
      <c r="B33" s="81" t="s">
        <v>420</v>
      </c>
      <c r="C33" s="108">
        <f>SUM(C22+C23+C24+C25+C31+C32)</f>
        <v>50350000</v>
      </c>
      <c r="D33" s="62">
        <f>SUM(D22+D23+D24+D25+D31+D32)</f>
        <v>0</v>
      </c>
      <c r="E33" s="62">
        <f>SUM(E22+E23+E24+E25+E31+E32)</f>
        <v>0</v>
      </c>
      <c r="F33" s="62">
        <f t="shared" si="0"/>
        <v>50350000</v>
      </c>
      <c r="G33" s="62"/>
      <c r="H33" s="62">
        <f>SUM(H25+H31+H32)</f>
        <v>50350000</v>
      </c>
    </row>
    <row r="34" spans="1:8" ht="15" customHeight="1">
      <c r="A34" s="74" t="s">
        <v>421</v>
      </c>
      <c r="B34" s="68" t="s">
        <v>422</v>
      </c>
      <c r="C34" s="62"/>
      <c r="D34" s="62"/>
      <c r="E34" s="62"/>
      <c r="F34" s="62">
        <f t="shared" si="0"/>
        <v>0</v>
      </c>
      <c r="G34" s="62"/>
      <c r="H34" s="62">
        <f>SUM(E34:G34)</f>
        <v>0</v>
      </c>
    </row>
    <row r="35" spans="1:8" ht="15" customHeight="1">
      <c r="A35" s="74" t="s">
        <v>126</v>
      </c>
      <c r="B35" s="68" t="s">
        <v>423</v>
      </c>
      <c r="C35" s="62">
        <v>0</v>
      </c>
      <c r="D35" s="62">
        <v>30000000</v>
      </c>
      <c r="E35" s="62"/>
      <c r="F35" s="62">
        <f t="shared" si="0"/>
        <v>30000000</v>
      </c>
      <c r="G35" s="62"/>
      <c r="H35" s="62">
        <v>30000000</v>
      </c>
    </row>
    <row r="36" spans="1:8" ht="15" customHeight="1">
      <c r="A36" s="74" t="s">
        <v>127</v>
      </c>
      <c r="B36" s="68" t="s">
        <v>424</v>
      </c>
      <c r="C36" s="62">
        <v>0</v>
      </c>
      <c r="D36" s="62">
        <v>1500000</v>
      </c>
      <c r="E36" s="62"/>
      <c r="F36" s="62">
        <f t="shared" si="0"/>
        <v>1500000</v>
      </c>
      <c r="G36" s="62"/>
      <c r="H36" s="62">
        <v>1500000</v>
      </c>
    </row>
    <row r="37" spans="1:8" ht="15" customHeight="1">
      <c r="A37" s="74" t="s">
        <v>128</v>
      </c>
      <c r="B37" s="68" t="s">
        <v>425</v>
      </c>
      <c r="C37" s="62">
        <v>12000000</v>
      </c>
      <c r="D37" s="62"/>
      <c r="E37" s="62"/>
      <c r="F37" s="62">
        <f t="shared" si="0"/>
        <v>12000000</v>
      </c>
      <c r="G37" s="62"/>
      <c r="H37" s="62">
        <v>12000000</v>
      </c>
    </row>
    <row r="38" spans="1:8" ht="15" customHeight="1">
      <c r="A38" s="74" t="s">
        <v>426</v>
      </c>
      <c r="B38" s="68" t="s">
        <v>427</v>
      </c>
      <c r="C38" s="62"/>
      <c r="D38" s="62"/>
      <c r="E38" s="62"/>
      <c r="F38" s="62">
        <f t="shared" si="0"/>
        <v>0</v>
      </c>
      <c r="G38" s="62"/>
      <c r="H38" s="62">
        <f>SUM(E38:G38)</f>
        <v>0</v>
      </c>
    </row>
    <row r="39" spans="1:8" ht="15" customHeight="1">
      <c r="A39" s="74" t="s">
        <v>428</v>
      </c>
      <c r="B39" s="68" t="s">
        <v>429</v>
      </c>
      <c r="C39" s="62">
        <v>0</v>
      </c>
      <c r="D39" s="62">
        <v>8100000</v>
      </c>
      <c r="E39" s="62"/>
      <c r="F39" s="62">
        <f aca="true" t="shared" si="2" ref="F39:F70">SUM(C39:E39)</f>
        <v>8100000</v>
      </c>
      <c r="G39" s="62"/>
      <c r="H39" s="62">
        <v>8100000</v>
      </c>
    </row>
    <row r="40" spans="1:8" ht="15" customHeight="1">
      <c r="A40" s="74" t="s">
        <v>430</v>
      </c>
      <c r="B40" s="68" t="s">
        <v>431</v>
      </c>
      <c r="C40" s="62"/>
      <c r="D40" s="62"/>
      <c r="E40" s="62"/>
      <c r="F40" s="62">
        <f t="shared" si="2"/>
        <v>0</v>
      </c>
      <c r="G40" s="62"/>
      <c r="H40" s="62">
        <f>SUM(E40:G40)</f>
        <v>0</v>
      </c>
    </row>
    <row r="41" spans="1:8" ht="15" customHeight="1">
      <c r="A41" s="74" t="s">
        <v>129</v>
      </c>
      <c r="B41" s="68" t="s">
        <v>432</v>
      </c>
      <c r="C41" s="62">
        <v>750000</v>
      </c>
      <c r="D41" s="62"/>
      <c r="E41" s="62"/>
      <c r="F41" s="62">
        <f t="shared" si="2"/>
        <v>750000</v>
      </c>
      <c r="G41" s="62"/>
      <c r="H41" s="62">
        <v>750000</v>
      </c>
    </row>
    <row r="42" spans="1:8" ht="15" customHeight="1">
      <c r="A42" s="74" t="s">
        <v>130</v>
      </c>
      <c r="B42" s="68" t="s">
        <v>433</v>
      </c>
      <c r="C42" s="62"/>
      <c r="D42" s="62"/>
      <c r="E42" s="62"/>
      <c r="F42" s="62">
        <f t="shared" si="2"/>
        <v>0</v>
      </c>
      <c r="G42" s="62"/>
      <c r="H42" s="62">
        <f>SUM(E42:G42)</f>
        <v>0</v>
      </c>
    </row>
    <row r="43" spans="1:8" ht="15" customHeight="1">
      <c r="A43" s="74" t="s">
        <v>131</v>
      </c>
      <c r="B43" s="68" t="s">
        <v>442</v>
      </c>
      <c r="C43" s="62">
        <v>1000000</v>
      </c>
      <c r="D43" s="62"/>
      <c r="E43" s="62"/>
      <c r="F43" s="62">
        <f t="shared" si="2"/>
        <v>1000000</v>
      </c>
      <c r="G43" s="62"/>
      <c r="H43" s="62">
        <v>1000000</v>
      </c>
    </row>
    <row r="44" spans="1:8" ht="15" customHeight="1">
      <c r="A44" s="76" t="s">
        <v>153</v>
      </c>
      <c r="B44" s="81" t="s">
        <v>0</v>
      </c>
      <c r="C44" s="62">
        <f>SUM(C34:C43)</f>
        <v>13750000</v>
      </c>
      <c r="D44" s="62">
        <f>SUM(D34:D43)</f>
        <v>39600000</v>
      </c>
      <c r="E44" s="62">
        <f>SUM(E34:E43)</f>
        <v>0</v>
      </c>
      <c r="F44" s="62">
        <f t="shared" si="2"/>
        <v>53350000</v>
      </c>
      <c r="G44" s="62"/>
      <c r="H44" s="62">
        <f>SUM(H34:H43)</f>
        <v>53350000</v>
      </c>
    </row>
    <row r="45" spans="1:8" ht="15" customHeight="1">
      <c r="A45" s="74" t="s">
        <v>9</v>
      </c>
      <c r="B45" s="68" t="s">
        <v>10</v>
      </c>
      <c r="C45" s="62"/>
      <c r="D45" s="62"/>
      <c r="E45" s="62"/>
      <c r="F45" s="62">
        <f t="shared" si="2"/>
        <v>0</v>
      </c>
      <c r="G45" s="62"/>
      <c r="H45" s="62"/>
    </row>
    <row r="46" spans="1:8" ht="15" customHeight="1">
      <c r="A46" s="65" t="s">
        <v>135</v>
      </c>
      <c r="B46" s="68" t="s">
        <v>11</v>
      </c>
      <c r="C46" s="62"/>
      <c r="D46" s="62"/>
      <c r="E46" s="62"/>
      <c r="F46" s="62">
        <f t="shared" si="2"/>
        <v>0</v>
      </c>
      <c r="G46" s="62"/>
      <c r="H46" s="62"/>
    </row>
    <row r="47" spans="1:8" ht="15" customHeight="1">
      <c r="A47" s="74" t="s">
        <v>136</v>
      </c>
      <c r="B47" s="68" t="s">
        <v>12</v>
      </c>
      <c r="C47" s="62">
        <v>0</v>
      </c>
      <c r="D47" s="62"/>
      <c r="E47" s="62"/>
      <c r="F47" s="62">
        <f t="shared" si="2"/>
        <v>0</v>
      </c>
      <c r="G47" s="62"/>
      <c r="H47" s="62"/>
    </row>
    <row r="48" spans="1:8" ht="15" customHeight="1">
      <c r="A48" s="72" t="s">
        <v>155</v>
      </c>
      <c r="B48" s="81" t="s">
        <v>13</v>
      </c>
      <c r="C48" s="62">
        <f>SUM(C45:C47)</f>
        <v>0</v>
      </c>
      <c r="D48" s="62">
        <f>SUM(D45:D47)</f>
        <v>0</v>
      </c>
      <c r="E48" s="62">
        <f>SUM(E45:E47)</f>
        <v>0</v>
      </c>
      <c r="F48" s="62">
        <f t="shared" si="2"/>
        <v>0</v>
      </c>
      <c r="G48" s="62"/>
      <c r="H48" s="62"/>
    </row>
    <row r="49" spans="1:8" ht="15" customHeight="1">
      <c r="A49" s="79" t="s">
        <v>183</v>
      </c>
      <c r="B49" s="109"/>
      <c r="C49" s="62">
        <f>SUM(C19+C33+C44+C48)</f>
        <v>103274917</v>
      </c>
      <c r="D49" s="62">
        <f>SUM(D19+D33+D44+D48)</f>
        <v>39600000</v>
      </c>
      <c r="E49" s="62">
        <f>SUM(E19+E33+E44+E48)</f>
        <v>0</v>
      </c>
      <c r="F49" s="62">
        <f t="shared" si="2"/>
        <v>142874917</v>
      </c>
      <c r="G49" s="62">
        <f>SUM(G19+G33+G44+G48)</f>
        <v>734429</v>
      </c>
      <c r="H49" s="62">
        <f>SUM(H19+H33+H44+H48)</f>
        <v>151550919</v>
      </c>
    </row>
    <row r="50" spans="1:8" ht="15" customHeight="1">
      <c r="A50" s="65" t="s">
        <v>398</v>
      </c>
      <c r="B50" s="68" t="s">
        <v>399</v>
      </c>
      <c r="C50" s="62"/>
      <c r="D50" s="62"/>
      <c r="E50" s="62"/>
      <c r="F50" s="62">
        <f t="shared" si="2"/>
        <v>0</v>
      </c>
      <c r="G50" s="62"/>
      <c r="H50" s="108">
        <v>14416021</v>
      </c>
    </row>
    <row r="51" spans="1:8" ht="15" customHeight="1">
      <c r="A51" s="65" t="s">
        <v>400</v>
      </c>
      <c r="B51" s="68" t="s">
        <v>401</v>
      </c>
      <c r="C51" s="62"/>
      <c r="D51" s="62"/>
      <c r="E51" s="62"/>
      <c r="F51" s="62">
        <f t="shared" si="2"/>
        <v>0</v>
      </c>
      <c r="G51" s="62"/>
      <c r="H51" s="62"/>
    </row>
    <row r="52" spans="1:8" ht="15" customHeight="1">
      <c r="A52" s="65" t="s">
        <v>113</v>
      </c>
      <c r="B52" s="68" t="s">
        <v>402</v>
      </c>
      <c r="C52" s="62"/>
      <c r="D52" s="62"/>
      <c r="E52" s="62"/>
      <c r="F52" s="62">
        <f t="shared" si="2"/>
        <v>0</v>
      </c>
      <c r="G52" s="62"/>
      <c r="H52" s="62"/>
    </row>
    <row r="53" spans="1:8" ht="15" customHeight="1">
      <c r="A53" s="65" t="s">
        <v>114</v>
      </c>
      <c r="B53" s="68" t="s">
        <v>403</v>
      </c>
      <c r="C53" s="62"/>
      <c r="D53" s="62"/>
      <c r="E53" s="62"/>
      <c r="F53" s="62">
        <f t="shared" si="2"/>
        <v>0</v>
      </c>
      <c r="G53" s="62"/>
      <c r="H53" s="62"/>
    </row>
    <row r="54" spans="1:8" ht="15" customHeight="1">
      <c r="A54" s="65" t="s">
        <v>115</v>
      </c>
      <c r="B54" s="68" t="s">
        <v>404</v>
      </c>
      <c r="C54" s="62"/>
      <c r="D54" s="62"/>
      <c r="E54" s="62"/>
      <c r="F54" s="62">
        <f t="shared" si="2"/>
        <v>0</v>
      </c>
      <c r="G54" s="62"/>
      <c r="H54" s="108">
        <v>2857797</v>
      </c>
    </row>
    <row r="55" spans="1:8" ht="15" customHeight="1">
      <c r="A55" s="72" t="s">
        <v>149</v>
      </c>
      <c r="B55" s="81" t="s">
        <v>405</v>
      </c>
      <c r="C55" s="62">
        <f>SUM(C50:C54)</f>
        <v>0</v>
      </c>
      <c r="D55" s="62">
        <f>SUM(D50:D54)</f>
        <v>0</v>
      </c>
      <c r="E55" s="62">
        <f>SUM(E50:E54)</f>
        <v>0</v>
      </c>
      <c r="F55" s="62">
        <f t="shared" si="2"/>
        <v>0</v>
      </c>
      <c r="G55" s="62"/>
      <c r="H55" s="62">
        <f>SUM(H50:H54)</f>
        <v>17273818</v>
      </c>
    </row>
    <row r="56" spans="1:8" ht="15" customHeight="1">
      <c r="A56" s="74" t="s">
        <v>132</v>
      </c>
      <c r="B56" s="68" t="s">
        <v>1</v>
      </c>
      <c r="C56" s="62"/>
      <c r="D56" s="62"/>
      <c r="E56" s="62"/>
      <c r="F56" s="62">
        <f t="shared" si="2"/>
        <v>0</v>
      </c>
      <c r="G56" s="62"/>
      <c r="H56" s="62"/>
    </row>
    <row r="57" spans="1:8" ht="15" customHeight="1">
      <c r="A57" s="74" t="s">
        <v>133</v>
      </c>
      <c r="B57" s="68" t="s">
        <v>2</v>
      </c>
      <c r="C57" s="62"/>
      <c r="D57" s="62">
        <v>3000000</v>
      </c>
      <c r="E57" s="62"/>
      <c r="F57" s="62">
        <f t="shared" si="2"/>
        <v>3000000</v>
      </c>
      <c r="G57" s="62"/>
      <c r="H57" s="62">
        <v>2949650</v>
      </c>
    </row>
    <row r="58" spans="1:8" ht="15" customHeight="1">
      <c r="A58" s="74" t="s">
        <v>3</v>
      </c>
      <c r="B58" s="68" t="s">
        <v>4</v>
      </c>
      <c r="C58" s="62"/>
      <c r="D58" s="62"/>
      <c r="E58" s="62"/>
      <c r="F58" s="62">
        <f t="shared" si="2"/>
        <v>0</v>
      </c>
      <c r="G58" s="62"/>
      <c r="H58" s="62"/>
    </row>
    <row r="59" spans="1:8" ht="15" customHeight="1">
      <c r="A59" s="74" t="s">
        <v>134</v>
      </c>
      <c r="B59" s="68" t="s">
        <v>5</v>
      </c>
      <c r="C59" s="62"/>
      <c r="D59" s="62"/>
      <c r="E59" s="62"/>
      <c r="F59" s="62">
        <f t="shared" si="2"/>
        <v>0</v>
      </c>
      <c r="G59" s="62"/>
      <c r="H59" s="62"/>
    </row>
    <row r="60" spans="1:8" ht="15" customHeight="1">
      <c r="A60" s="74" t="s">
        <v>6</v>
      </c>
      <c r="B60" s="68" t="s">
        <v>7</v>
      </c>
      <c r="C60" s="62"/>
      <c r="D60" s="62"/>
      <c r="E60" s="62"/>
      <c r="F60" s="62">
        <f t="shared" si="2"/>
        <v>0</v>
      </c>
      <c r="G60" s="62"/>
      <c r="H60" s="62"/>
    </row>
    <row r="61" spans="1:8" ht="15" customHeight="1">
      <c r="A61" s="72" t="s">
        <v>154</v>
      </c>
      <c r="B61" s="81" t="s">
        <v>8</v>
      </c>
      <c r="C61" s="62">
        <f>SUM(C56:C60)</f>
        <v>0</v>
      </c>
      <c r="D61" s="62">
        <f>SUM(D56:D60)</f>
        <v>3000000</v>
      </c>
      <c r="E61" s="62">
        <f>SUM(E56:E60)</f>
        <v>0</v>
      </c>
      <c r="F61" s="62">
        <f t="shared" si="2"/>
        <v>3000000</v>
      </c>
      <c r="G61" s="62"/>
      <c r="H61" s="62">
        <v>2949650</v>
      </c>
    </row>
    <row r="62" spans="1:8" ht="15" customHeight="1">
      <c r="A62" s="74" t="s">
        <v>14</v>
      </c>
      <c r="B62" s="68" t="s">
        <v>15</v>
      </c>
      <c r="C62" s="62"/>
      <c r="D62" s="62"/>
      <c r="E62" s="62"/>
      <c r="F62" s="62">
        <f t="shared" si="2"/>
        <v>0</v>
      </c>
      <c r="G62" s="62"/>
      <c r="H62" s="62"/>
    </row>
    <row r="63" spans="1:8" ht="15" customHeight="1">
      <c r="A63" s="65" t="s">
        <v>137</v>
      </c>
      <c r="B63" s="68" t="s">
        <v>443</v>
      </c>
      <c r="C63" s="62"/>
      <c r="D63" s="62">
        <v>350000</v>
      </c>
      <c r="E63" s="62"/>
      <c r="F63" s="62">
        <f t="shared" si="2"/>
        <v>350000</v>
      </c>
      <c r="G63" s="62"/>
      <c r="H63" s="62">
        <v>350000</v>
      </c>
    </row>
    <row r="64" spans="1:8" ht="15" customHeight="1">
      <c r="A64" s="74" t="s">
        <v>138</v>
      </c>
      <c r="B64" s="68" t="s">
        <v>463</v>
      </c>
      <c r="C64" s="62">
        <v>150000</v>
      </c>
      <c r="D64" s="62">
        <v>500000</v>
      </c>
      <c r="E64" s="62"/>
      <c r="F64" s="62">
        <f t="shared" si="2"/>
        <v>650000</v>
      </c>
      <c r="G64" s="62">
        <v>6162779</v>
      </c>
      <c r="H64" s="62">
        <f>SUM(F64:G64)</f>
        <v>6812779</v>
      </c>
    </row>
    <row r="65" spans="1:8" ht="15" customHeight="1">
      <c r="A65" s="72" t="s">
        <v>157</v>
      </c>
      <c r="B65" s="81" t="s">
        <v>16</v>
      </c>
      <c r="C65" s="62">
        <f>SUM(C62:C64)</f>
        <v>150000</v>
      </c>
      <c r="D65" s="62">
        <f>SUM(D62:D64)</f>
        <v>850000</v>
      </c>
      <c r="E65" s="62">
        <f>SUM(E62:E64)</f>
        <v>0</v>
      </c>
      <c r="F65" s="62">
        <f t="shared" si="2"/>
        <v>1000000</v>
      </c>
      <c r="G65" s="62"/>
      <c r="H65" s="62">
        <f>SUM(H63:H64)</f>
        <v>7162779</v>
      </c>
    </row>
    <row r="66" spans="1:8" ht="15" customHeight="1">
      <c r="A66" s="79" t="s">
        <v>184</v>
      </c>
      <c r="B66" s="109"/>
      <c r="C66" s="62">
        <f>SUM(C65,C61,C55)</f>
        <v>150000</v>
      </c>
      <c r="D66" s="62">
        <f>SUM(D65,D61,D55)</f>
        <v>3850000</v>
      </c>
      <c r="E66" s="62">
        <f>SUM(E65,E61,E55)</f>
        <v>0</v>
      </c>
      <c r="F66" s="62">
        <f t="shared" si="2"/>
        <v>4000000</v>
      </c>
      <c r="G66" s="62"/>
      <c r="H66" s="62">
        <f>SUM(H55+H61+H65)</f>
        <v>27386247</v>
      </c>
    </row>
    <row r="67" spans="1:8" ht="15.75">
      <c r="A67" s="110" t="s">
        <v>156</v>
      </c>
      <c r="B67" s="82" t="s">
        <v>17</v>
      </c>
      <c r="C67" s="62">
        <f>SUM(C49+C66)</f>
        <v>103424917</v>
      </c>
      <c r="D67" s="62">
        <f>SUM(D49+D66)</f>
        <v>43450000</v>
      </c>
      <c r="E67" s="62">
        <f>SUM(E49+E66)</f>
        <v>0</v>
      </c>
      <c r="F67" s="62">
        <f t="shared" si="2"/>
        <v>146874917</v>
      </c>
      <c r="G67" s="62">
        <f>SUM(G49+G64)</f>
        <v>6897208</v>
      </c>
      <c r="H67" s="62">
        <f>SUM(H49+H66)</f>
        <v>178937166</v>
      </c>
    </row>
    <row r="68" spans="1:8" ht="15.75">
      <c r="A68" s="111" t="s">
        <v>185</v>
      </c>
      <c r="B68" s="112"/>
      <c r="C68" s="62"/>
      <c r="D68" s="62"/>
      <c r="E68" s="62"/>
      <c r="F68" s="62">
        <f t="shared" si="2"/>
        <v>0</v>
      </c>
      <c r="G68" s="62"/>
      <c r="H68" s="62"/>
    </row>
    <row r="69" spans="1:8" ht="15.75">
      <c r="A69" s="111" t="s">
        <v>186</v>
      </c>
      <c r="B69" s="112"/>
      <c r="C69" s="62"/>
      <c r="D69" s="62"/>
      <c r="E69" s="62"/>
      <c r="F69" s="62">
        <f t="shared" si="2"/>
        <v>0</v>
      </c>
      <c r="G69" s="62"/>
      <c r="H69" s="62"/>
    </row>
    <row r="70" spans="1:8" ht="15">
      <c r="A70" s="87" t="s">
        <v>139</v>
      </c>
      <c r="B70" s="65" t="s">
        <v>18</v>
      </c>
      <c r="C70" s="62"/>
      <c r="D70" s="62"/>
      <c r="E70" s="62"/>
      <c r="F70" s="62">
        <f t="shared" si="2"/>
        <v>0</v>
      </c>
      <c r="G70" s="62"/>
      <c r="H70" s="62"/>
    </row>
    <row r="71" spans="1:8" ht="15">
      <c r="A71" s="74" t="s">
        <v>19</v>
      </c>
      <c r="B71" s="65" t="s">
        <v>20</v>
      </c>
      <c r="C71" s="62"/>
      <c r="D71" s="62"/>
      <c r="E71" s="62"/>
      <c r="F71" s="62">
        <f>SUM(C71:E71)</f>
        <v>0</v>
      </c>
      <c r="G71" s="62"/>
      <c r="H71" s="62"/>
    </row>
    <row r="72" spans="1:8" ht="15">
      <c r="A72" s="87" t="s">
        <v>140</v>
      </c>
      <c r="B72" s="65" t="s">
        <v>21</v>
      </c>
      <c r="C72" s="62"/>
      <c r="D72" s="62"/>
      <c r="E72" s="62"/>
      <c r="F72" s="62">
        <f aca="true" t="shared" si="3" ref="F72:F95">SUM(C72:E72)</f>
        <v>0</v>
      </c>
      <c r="G72" s="62"/>
      <c r="H72" s="62"/>
    </row>
    <row r="73" spans="1:8" ht="15">
      <c r="A73" s="38" t="s">
        <v>158</v>
      </c>
      <c r="B73" s="69" t="s">
        <v>22</v>
      </c>
      <c r="C73" s="62"/>
      <c r="D73" s="62"/>
      <c r="E73" s="62"/>
      <c r="F73" s="62">
        <f t="shared" si="3"/>
        <v>0</v>
      </c>
      <c r="G73" s="62"/>
      <c r="H73" s="62"/>
    </row>
    <row r="74" spans="1:8" ht="15">
      <c r="A74" s="74" t="s">
        <v>141</v>
      </c>
      <c r="B74" s="65" t="s">
        <v>23</v>
      </c>
      <c r="C74" s="62"/>
      <c r="D74" s="62"/>
      <c r="E74" s="62"/>
      <c r="F74" s="62">
        <f t="shared" si="3"/>
        <v>0</v>
      </c>
      <c r="G74" s="62"/>
      <c r="H74" s="62"/>
    </row>
    <row r="75" spans="1:8" ht="15">
      <c r="A75" s="87" t="s">
        <v>24</v>
      </c>
      <c r="B75" s="65" t="s">
        <v>25</v>
      </c>
      <c r="C75" s="62"/>
      <c r="D75" s="62"/>
      <c r="E75" s="62"/>
      <c r="F75" s="62">
        <f t="shared" si="3"/>
        <v>0</v>
      </c>
      <c r="G75" s="62"/>
      <c r="H75" s="62"/>
    </row>
    <row r="76" spans="1:8" ht="15">
      <c r="A76" s="74" t="s">
        <v>142</v>
      </c>
      <c r="B76" s="65" t="s">
        <v>26</v>
      </c>
      <c r="C76" s="62"/>
      <c r="D76" s="62"/>
      <c r="E76" s="62"/>
      <c r="F76" s="62">
        <f t="shared" si="3"/>
        <v>0</v>
      </c>
      <c r="G76" s="62"/>
      <c r="H76" s="62"/>
    </row>
    <row r="77" spans="1:8" ht="15">
      <c r="A77" s="87" t="s">
        <v>27</v>
      </c>
      <c r="B77" s="65" t="s">
        <v>28</v>
      </c>
      <c r="C77" s="62"/>
      <c r="D77" s="62"/>
      <c r="E77" s="62"/>
      <c r="F77" s="62">
        <f t="shared" si="3"/>
        <v>0</v>
      </c>
      <c r="G77" s="62"/>
      <c r="H77" s="62"/>
    </row>
    <row r="78" spans="1:8" ht="15">
      <c r="A78" s="89" t="s">
        <v>159</v>
      </c>
      <c r="B78" s="69" t="s">
        <v>29</v>
      </c>
      <c r="C78" s="62"/>
      <c r="D78" s="62"/>
      <c r="E78" s="62"/>
      <c r="F78" s="62">
        <f t="shared" si="3"/>
        <v>0</v>
      </c>
      <c r="G78" s="62"/>
      <c r="H78" s="62"/>
    </row>
    <row r="79" spans="1:8" ht="15">
      <c r="A79" s="65" t="s">
        <v>170</v>
      </c>
      <c r="B79" s="65" t="s">
        <v>30</v>
      </c>
      <c r="C79" s="62">
        <v>161327969</v>
      </c>
      <c r="D79" s="62"/>
      <c r="E79" s="62"/>
      <c r="F79" s="62">
        <f t="shared" si="3"/>
        <v>161327969</v>
      </c>
      <c r="G79" s="62"/>
      <c r="H79" s="62">
        <v>178012884</v>
      </c>
    </row>
    <row r="80" spans="1:8" ht="15">
      <c r="A80" s="65" t="s">
        <v>171</v>
      </c>
      <c r="B80" s="65" t="s">
        <v>30</v>
      </c>
      <c r="C80" s="62">
        <v>324615172</v>
      </c>
      <c r="D80" s="62"/>
      <c r="E80" s="62"/>
      <c r="F80" s="62">
        <f t="shared" si="3"/>
        <v>324615172</v>
      </c>
      <c r="G80" s="62"/>
      <c r="H80" s="62">
        <v>311434380</v>
      </c>
    </row>
    <row r="81" spans="1:8" ht="15">
      <c r="A81" s="65" t="s">
        <v>168</v>
      </c>
      <c r="B81" s="65" t="s">
        <v>31</v>
      </c>
      <c r="C81" s="62"/>
      <c r="D81" s="62"/>
      <c r="E81" s="62"/>
      <c r="F81" s="62">
        <f t="shared" si="3"/>
        <v>0</v>
      </c>
      <c r="G81" s="62"/>
      <c r="H81" s="62"/>
    </row>
    <row r="82" spans="1:8" ht="15">
      <c r="A82" s="65" t="s">
        <v>169</v>
      </c>
      <c r="B82" s="65" t="s">
        <v>31</v>
      </c>
      <c r="C82" s="62"/>
      <c r="D82" s="62"/>
      <c r="E82" s="62"/>
      <c r="F82" s="62">
        <f t="shared" si="3"/>
        <v>0</v>
      </c>
      <c r="G82" s="62"/>
      <c r="H82" s="62"/>
    </row>
    <row r="83" spans="1:8" ht="15">
      <c r="A83" s="69" t="s">
        <v>160</v>
      </c>
      <c r="B83" s="69" t="s">
        <v>32</v>
      </c>
      <c r="C83" s="62">
        <f>SUM(C79:C82)</f>
        <v>485943141</v>
      </c>
      <c r="D83" s="62"/>
      <c r="E83" s="62"/>
      <c r="F83" s="62">
        <f t="shared" si="3"/>
        <v>485943141</v>
      </c>
      <c r="G83" s="62"/>
      <c r="H83" s="62">
        <f>SUM(H79:H82)</f>
        <v>489447264</v>
      </c>
    </row>
    <row r="84" spans="1:8" ht="15">
      <c r="A84" s="87" t="s">
        <v>33</v>
      </c>
      <c r="B84" s="65" t="s">
        <v>34</v>
      </c>
      <c r="C84" s="62">
        <v>1426997</v>
      </c>
      <c r="D84" s="62"/>
      <c r="E84" s="62"/>
      <c r="F84" s="62">
        <f t="shared" si="3"/>
        <v>1426997</v>
      </c>
      <c r="G84" s="62"/>
      <c r="H84" s="108">
        <v>1996704</v>
      </c>
    </row>
    <row r="85" spans="1:8" ht="15">
      <c r="A85" s="87" t="s">
        <v>35</v>
      </c>
      <c r="B85" s="65" t="s">
        <v>36</v>
      </c>
      <c r="C85" s="62"/>
      <c r="D85" s="62"/>
      <c r="E85" s="62"/>
      <c r="F85" s="62">
        <f t="shared" si="3"/>
        <v>0</v>
      </c>
      <c r="G85" s="62"/>
      <c r="H85" s="62"/>
    </row>
    <row r="86" spans="1:8" ht="15">
      <c r="A86" s="87" t="s">
        <v>37</v>
      </c>
      <c r="B86" s="65" t="s">
        <v>38</v>
      </c>
      <c r="C86" s="62"/>
      <c r="D86" s="62"/>
      <c r="E86" s="62"/>
      <c r="F86" s="62">
        <f t="shared" si="3"/>
        <v>0</v>
      </c>
      <c r="G86" s="62"/>
      <c r="H86" s="62"/>
    </row>
    <row r="87" spans="1:8" ht="15">
      <c r="A87" s="87" t="s">
        <v>39</v>
      </c>
      <c r="B87" s="65" t="s">
        <v>40</v>
      </c>
      <c r="C87" s="62"/>
      <c r="D87" s="62"/>
      <c r="E87" s="62"/>
      <c r="F87" s="62">
        <f t="shared" si="3"/>
        <v>0</v>
      </c>
      <c r="G87" s="62"/>
      <c r="H87" s="62"/>
    </row>
    <row r="88" spans="1:8" ht="15">
      <c r="A88" s="74" t="s">
        <v>143</v>
      </c>
      <c r="B88" s="65" t="s">
        <v>41</v>
      </c>
      <c r="C88" s="62"/>
      <c r="D88" s="62"/>
      <c r="E88" s="62"/>
      <c r="F88" s="62">
        <f t="shared" si="3"/>
        <v>0</v>
      </c>
      <c r="G88" s="62"/>
      <c r="H88" s="62"/>
    </row>
    <row r="89" spans="1:8" ht="15">
      <c r="A89" s="38" t="s">
        <v>161</v>
      </c>
      <c r="B89" s="69" t="s">
        <v>42</v>
      </c>
      <c r="C89" s="62">
        <f>SUM(C84:C88)</f>
        <v>1426997</v>
      </c>
      <c r="D89" s="62"/>
      <c r="E89" s="62"/>
      <c r="F89" s="62">
        <f t="shared" si="3"/>
        <v>1426997</v>
      </c>
      <c r="G89" s="62">
        <v>284446</v>
      </c>
      <c r="H89" s="62">
        <v>1996704</v>
      </c>
    </row>
    <row r="90" spans="1:8" ht="15">
      <c r="A90" s="74" t="s">
        <v>43</v>
      </c>
      <c r="B90" s="65" t="s">
        <v>44</v>
      </c>
      <c r="C90" s="62"/>
      <c r="D90" s="62"/>
      <c r="E90" s="62"/>
      <c r="F90" s="62">
        <f t="shared" si="3"/>
        <v>0</v>
      </c>
      <c r="G90" s="62"/>
      <c r="H90" s="62"/>
    </row>
    <row r="91" spans="1:8" ht="15">
      <c r="A91" s="74" t="s">
        <v>45</v>
      </c>
      <c r="B91" s="65" t="s">
        <v>46</v>
      </c>
      <c r="C91" s="62"/>
      <c r="D91" s="62"/>
      <c r="E91" s="62"/>
      <c r="F91" s="62">
        <f t="shared" si="3"/>
        <v>0</v>
      </c>
      <c r="G91" s="62"/>
      <c r="H91" s="62"/>
    </row>
    <row r="92" spans="1:8" ht="15">
      <c r="A92" s="87" t="s">
        <v>47</v>
      </c>
      <c r="B92" s="65" t="s">
        <v>48</v>
      </c>
      <c r="C92" s="62"/>
      <c r="D92" s="62"/>
      <c r="E92" s="62"/>
      <c r="F92" s="62">
        <f t="shared" si="3"/>
        <v>0</v>
      </c>
      <c r="G92" s="62"/>
      <c r="H92" s="62"/>
    </row>
    <row r="93" spans="1:8" ht="15">
      <c r="A93" s="87" t="s">
        <v>144</v>
      </c>
      <c r="B93" s="65" t="s">
        <v>49</v>
      </c>
      <c r="C93" s="62"/>
      <c r="D93" s="62"/>
      <c r="E93" s="62"/>
      <c r="F93" s="62">
        <f t="shared" si="3"/>
        <v>0</v>
      </c>
      <c r="G93" s="62"/>
      <c r="H93" s="62"/>
    </row>
    <row r="94" spans="1:8" ht="15">
      <c r="A94" s="89" t="s">
        <v>162</v>
      </c>
      <c r="B94" s="69" t="s">
        <v>50</v>
      </c>
      <c r="C94" s="62"/>
      <c r="D94" s="62"/>
      <c r="E94" s="62"/>
      <c r="F94" s="62">
        <f t="shared" si="3"/>
        <v>0</v>
      </c>
      <c r="G94" s="62"/>
      <c r="H94" s="62"/>
    </row>
    <row r="95" spans="1:8" ht="15">
      <c r="A95" s="38" t="s">
        <v>51</v>
      </c>
      <c r="B95" s="69" t="s">
        <v>52</v>
      </c>
      <c r="C95" s="62"/>
      <c r="D95" s="62"/>
      <c r="E95" s="62"/>
      <c r="F95" s="62">
        <f t="shared" si="3"/>
        <v>0</v>
      </c>
      <c r="G95" s="62"/>
      <c r="H95" s="62"/>
    </row>
    <row r="96" spans="1:8" ht="15.75">
      <c r="A96" s="92" t="s">
        <v>163</v>
      </c>
      <c r="B96" s="93" t="s">
        <v>53</v>
      </c>
      <c r="C96" s="62">
        <f>SUM(C73+C78+C83+C89+C94+C95)</f>
        <v>487370138</v>
      </c>
      <c r="D96" s="62"/>
      <c r="E96" s="62"/>
      <c r="F96" s="62">
        <f>SUM(C96:E96)</f>
        <v>487370138</v>
      </c>
      <c r="G96" s="62">
        <f>SUM(G89:G95)</f>
        <v>284446</v>
      </c>
      <c r="H96" s="62">
        <f>SUM(H83+H89)</f>
        <v>491443968</v>
      </c>
    </row>
    <row r="97" spans="1:8" ht="15.75">
      <c r="A97" s="94" t="s">
        <v>146</v>
      </c>
      <c r="B97" s="95"/>
      <c r="C97" s="62">
        <f>SUM(C67+C96)</f>
        <v>590795055</v>
      </c>
      <c r="D97" s="62">
        <f>SUM(D67+D96)</f>
        <v>43450000</v>
      </c>
      <c r="E97" s="62">
        <f>SUM(E67+E96)</f>
        <v>0</v>
      </c>
      <c r="F97" s="62">
        <f>SUM(C97:E97)</f>
        <v>634245055</v>
      </c>
      <c r="G97" s="62">
        <f>SUM(G67+G96)</f>
        <v>7181654</v>
      </c>
      <c r="H97" s="62">
        <f>SUM(H67+H96)</f>
        <v>670381134</v>
      </c>
    </row>
  </sheetData>
  <sheetProtection/>
  <mergeCells count="3">
    <mergeCell ref="A2:F2"/>
    <mergeCell ref="A3:F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67.57421875" style="0" customWidth="1"/>
    <col min="2" max="2" width="9.421875" style="0" customWidth="1"/>
    <col min="3" max="3" width="23.140625" style="42" customWidth="1"/>
    <col min="4" max="4" width="21.421875" style="42" customWidth="1"/>
    <col min="5" max="5" width="18.7109375" style="42" hidden="1" customWidth="1"/>
    <col min="6" max="6" width="24.00390625" style="42" customWidth="1"/>
    <col min="7" max="7" width="14.8515625" style="0" customWidth="1"/>
    <col min="8" max="8" width="10.00390625" style="0" bestFit="1" customWidth="1"/>
  </cols>
  <sheetData>
    <row r="1" spans="1:6" ht="15">
      <c r="A1" s="113" t="s">
        <v>474</v>
      </c>
      <c r="B1" s="113"/>
      <c r="C1" s="113"/>
      <c r="D1" s="113"/>
      <c r="E1" s="113"/>
      <c r="F1" s="113"/>
    </row>
    <row r="2" spans="1:5" ht="21.75" customHeight="1">
      <c r="A2" s="121" t="s">
        <v>444</v>
      </c>
      <c r="B2" s="122"/>
      <c r="C2" s="122"/>
      <c r="D2" s="122"/>
      <c r="E2" s="43"/>
    </row>
    <row r="3" spans="1:5" ht="26.25" customHeight="1">
      <c r="A3" s="123" t="s">
        <v>436</v>
      </c>
      <c r="B3" s="124"/>
      <c r="C3" s="124"/>
      <c r="D3" s="124"/>
      <c r="E3" s="43"/>
    </row>
    <row r="5" spans="1:6" ht="30">
      <c r="A5" s="1" t="s">
        <v>206</v>
      </c>
      <c r="B5" s="2" t="s">
        <v>207</v>
      </c>
      <c r="C5" s="52" t="s">
        <v>176</v>
      </c>
      <c r="D5" s="53" t="s">
        <v>177</v>
      </c>
      <c r="E5" s="54" t="s">
        <v>464</v>
      </c>
      <c r="F5" s="54" t="s">
        <v>465</v>
      </c>
    </row>
    <row r="6" spans="1:6" ht="17.25" customHeight="1">
      <c r="A6" s="10" t="s">
        <v>308</v>
      </c>
      <c r="B6" s="15" t="s">
        <v>309</v>
      </c>
      <c r="C6" s="44">
        <f>SUM(C7:C7)</f>
        <v>10400000</v>
      </c>
      <c r="D6" s="44">
        <f>SUM(D7:D7)</f>
        <v>10400000</v>
      </c>
      <c r="E6" s="44"/>
      <c r="F6" s="44">
        <f>SUM(F7:F7)</f>
        <v>10400000</v>
      </c>
    </row>
    <row r="7" spans="1:6" ht="17.25" customHeight="1">
      <c r="A7" s="9" t="s">
        <v>445</v>
      </c>
      <c r="B7" s="5"/>
      <c r="C7" s="45">
        <v>10400000</v>
      </c>
      <c r="D7" s="45">
        <v>10400000</v>
      </c>
      <c r="E7" s="45"/>
      <c r="F7" s="45">
        <v>10400000</v>
      </c>
    </row>
    <row r="8" spans="1:6" ht="17.25" customHeight="1">
      <c r="A8" s="10" t="s">
        <v>66</v>
      </c>
      <c r="B8" s="15" t="s">
        <v>310</v>
      </c>
      <c r="C8" s="44">
        <f>SUM(C9:C18)</f>
        <v>214306460</v>
      </c>
      <c r="D8" s="44">
        <f>SUM(D9:D18)</f>
        <v>214306460</v>
      </c>
      <c r="E8" s="44">
        <f>SUM(E9:E18)</f>
        <v>9217373</v>
      </c>
      <c r="F8" s="44">
        <f>SUM(F9:F18)</f>
        <v>223523833</v>
      </c>
    </row>
    <row r="9" spans="1:6" s="17" customFormat="1" ht="17.25" customHeight="1">
      <c r="A9" s="9" t="s">
        <v>446</v>
      </c>
      <c r="B9" s="16"/>
      <c r="C9" s="46">
        <v>0</v>
      </c>
      <c r="D9" s="47">
        <v>0</v>
      </c>
      <c r="E9" s="47"/>
      <c r="F9" s="47">
        <v>0</v>
      </c>
    </row>
    <row r="10" spans="1:6" s="17" customFormat="1" ht="17.25" customHeight="1">
      <c r="A10" s="9" t="s">
        <v>459</v>
      </c>
      <c r="B10" s="16"/>
      <c r="C10" s="46">
        <v>174240</v>
      </c>
      <c r="D10" s="46">
        <v>174240</v>
      </c>
      <c r="E10" s="46"/>
      <c r="F10" s="46">
        <v>174240</v>
      </c>
    </row>
    <row r="11" spans="1:6" s="17" customFormat="1" ht="17.25" customHeight="1">
      <c r="A11" s="9" t="s">
        <v>447</v>
      </c>
      <c r="B11" s="16"/>
      <c r="C11" s="46">
        <v>2717220</v>
      </c>
      <c r="D11" s="46">
        <v>2717220</v>
      </c>
      <c r="E11" s="46"/>
      <c r="F11" s="46">
        <v>2717220</v>
      </c>
    </row>
    <row r="12" spans="1:6" s="17" customFormat="1" ht="17.25" customHeight="1">
      <c r="A12" s="9" t="s">
        <v>441</v>
      </c>
      <c r="B12" s="16"/>
      <c r="C12" s="46">
        <v>0</v>
      </c>
      <c r="D12" s="46">
        <v>0</v>
      </c>
      <c r="E12" s="46"/>
      <c r="F12" s="46">
        <v>0</v>
      </c>
    </row>
    <row r="13" spans="1:6" s="17" customFormat="1" ht="17.25" customHeight="1">
      <c r="A13" s="9" t="s">
        <v>440</v>
      </c>
      <c r="B13" s="16"/>
      <c r="C13" s="46">
        <v>590000</v>
      </c>
      <c r="D13" s="46">
        <v>590000</v>
      </c>
      <c r="E13" s="46"/>
      <c r="F13" s="46">
        <v>590000</v>
      </c>
    </row>
    <row r="14" spans="1:9" s="17" customFormat="1" ht="17.25" customHeight="1">
      <c r="A14" s="9" t="s">
        <v>460</v>
      </c>
      <c r="B14" s="16"/>
      <c r="C14" s="46">
        <v>3000000</v>
      </c>
      <c r="D14" s="46">
        <v>3000000</v>
      </c>
      <c r="E14" s="46"/>
      <c r="F14" s="46">
        <v>3000000</v>
      </c>
      <c r="G14" s="19"/>
      <c r="H14" s="19"/>
      <c r="I14" s="19"/>
    </row>
    <row r="15" spans="1:9" s="17" customFormat="1" ht="17.25" customHeight="1">
      <c r="A15" s="9" t="s">
        <v>453</v>
      </c>
      <c r="B15" s="16"/>
      <c r="C15" s="46">
        <v>147845000</v>
      </c>
      <c r="D15" s="46">
        <v>147845000</v>
      </c>
      <c r="E15" s="46">
        <v>0</v>
      </c>
      <c r="F15" s="46">
        <f>SUM(D15:E15)</f>
        <v>147845000</v>
      </c>
      <c r="G15" s="19"/>
      <c r="H15" s="20"/>
      <c r="I15" s="19"/>
    </row>
    <row r="16" spans="1:9" s="17" customFormat="1" ht="17.25" customHeight="1">
      <c r="A16" s="9" t="s">
        <v>454</v>
      </c>
      <c r="B16" s="16"/>
      <c r="C16" s="46">
        <v>5000000</v>
      </c>
      <c r="D16" s="46">
        <v>5000000</v>
      </c>
      <c r="E16" s="46"/>
      <c r="F16" s="46">
        <v>5000000</v>
      </c>
      <c r="G16" s="19"/>
      <c r="H16" s="20"/>
      <c r="I16" s="19"/>
    </row>
    <row r="17" spans="1:9" s="17" customFormat="1" ht="17.25" customHeight="1">
      <c r="A17" s="9" t="s">
        <v>455</v>
      </c>
      <c r="B17" s="16"/>
      <c r="C17" s="46">
        <v>33800000</v>
      </c>
      <c r="D17" s="46">
        <v>33800000</v>
      </c>
      <c r="E17" s="46">
        <v>9217373</v>
      </c>
      <c r="F17" s="46">
        <f>SUM(D17:E17)</f>
        <v>43017373</v>
      </c>
      <c r="G17" s="19"/>
      <c r="H17" s="20"/>
      <c r="I17" s="19"/>
    </row>
    <row r="18" spans="1:9" s="17" customFormat="1" ht="17.25" customHeight="1">
      <c r="A18" s="9" t="s">
        <v>456</v>
      </c>
      <c r="B18" s="16"/>
      <c r="C18" s="46">
        <v>21180000</v>
      </c>
      <c r="D18" s="46">
        <v>21180000</v>
      </c>
      <c r="E18" s="46"/>
      <c r="F18" s="46">
        <v>21180000</v>
      </c>
      <c r="G18" s="19"/>
      <c r="H18" s="20"/>
      <c r="I18" s="19"/>
    </row>
    <row r="19" spans="1:6" ht="17.25" customHeight="1">
      <c r="A19" s="6" t="s">
        <v>311</v>
      </c>
      <c r="B19" s="7" t="s">
        <v>312</v>
      </c>
      <c r="C19" s="44">
        <f>SUM(C20)</f>
        <v>0</v>
      </c>
      <c r="D19" s="44">
        <f>SUM(D20)</f>
        <v>0</v>
      </c>
      <c r="E19" s="44"/>
      <c r="F19" s="44">
        <f>SUM(F20)</f>
        <v>0</v>
      </c>
    </row>
    <row r="20" spans="1:6" ht="17.25" customHeight="1">
      <c r="A20" s="4" t="s">
        <v>438</v>
      </c>
      <c r="B20" s="5"/>
      <c r="C20" s="45">
        <v>0</v>
      </c>
      <c r="D20" s="48">
        <v>0</v>
      </c>
      <c r="E20" s="48"/>
      <c r="F20" s="48">
        <v>0</v>
      </c>
    </row>
    <row r="21" spans="1:6" ht="17.25" customHeight="1">
      <c r="A21" s="10" t="s">
        <v>313</v>
      </c>
      <c r="B21" s="15" t="s">
        <v>314</v>
      </c>
      <c r="C21" s="44">
        <f>SUM(C22:C26)</f>
        <v>51608000</v>
      </c>
      <c r="D21" s="44">
        <f>SUM(D22:D26)</f>
        <v>51608000</v>
      </c>
      <c r="E21" s="44">
        <f>SUM(E22:E27)</f>
        <v>18134645</v>
      </c>
      <c r="F21" s="44">
        <f>SUM(F22:F27)</f>
        <v>69742645</v>
      </c>
    </row>
    <row r="22" spans="1:6" ht="17.25" customHeight="1">
      <c r="A22" s="9" t="s">
        <v>462</v>
      </c>
      <c r="B22" s="15"/>
      <c r="C22" s="47">
        <v>500000</v>
      </c>
      <c r="D22" s="49">
        <v>500000</v>
      </c>
      <c r="E22" s="49"/>
      <c r="F22" s="49">
        <v>500000</v>
      </c>
    </row>
    <row r="23" spans="1:6" ht="17.25" customHeight="1">
      <c r="A23" s="9" t="s">
        <v>458</v>
      </c>
      <c r="B23" s="15"/>
      <c r="C23" s="47">
        <v>4387000</v>
      </c>
      <c r="D23" s="49">
        <v>4387000</v>
      </c>
      <c r="E23" s="49"/>
      <c r="F23" s="49">
        <v>4387000</v>
      </c>
    </row>
    <row r="24" spans="1:6" ht="17.25" customHeight="1">
      <c r="A24" s="9" t="s">
        <v>439</v>
      </c>
      <c r="B24" s="5"/>
      <c r="C24" s="47">
        <v>20946000</v>
      </c>
      <c r="D24" s="49">
        <v>20946000</v>
      </c>
      <c r="E24" s="49"/>
      <c r="F24" s="49">
        <v>20946000</v>
      </c>
    </row>
    <row r="25" spans="1:6" ht="17.25" customHeight="1">
      <c r="A25" s="9" t="s">
        <v>449</v>
      </c>
      <c r="B25" s="5"/>
      <c r="C25" s="45">
        <v>500000</v>
      </c>
      <c r="D25" s="48">
        <v>500000</v>
      </c>
      <c r="E25" s="48"/>
      <c r="F25" s="48">
        <v>500000</v>
      </c>
    </row>
    <row r="26" spans="1:6" ht="17.25" customHeight="1">
      <c r="A26" s="9" t="s">
        <v>457</v>
      </c>
      <c r="B26" s="5"/>
      <c r="C26" s="45">
        <v>25275000</v>
      </c>
      <c r="D26" s="45">
        <v>25275000</v>
      </c>
      <c r="E26" s="45"/>
      <c r="F26" s="45">
        <v>25275000</v>
      </c>
    </row>
    <row r="27" spans="1:6" ht="17.25" customHeight="1">
      <c r="A27" s="9" t="s">
        <v>466</v>
      </c>
      <c r="B27" s="5"/>
      <c r="C27" s="45"/>
      <c r="D27" s="45"/>
      <c r="E27" s="45">
        <v>18134645</v>
      </c>
      <c r="F27" s="45">
        <f>SUM(D27:E27)</f>
        <v>18134645</v>
      </c>
    </row>
    <row r="28" spans="1:6" ht="17.25" customHeight="1">
      <c r="A28" s="10" t="s">
        <v>315</v>
      </c>
      <c r="B28" s="15" t="s">
        <v>316</v>
      </c>
      <c r="C28" s="44">
        <v>0</v>
      </c>
      <c r="D28" s="50">
        <v>0</v>
      </c>
      <c r="E28" s="50"/>
      <c r="F28" s="50">
        <v>0</v>
      </c>
    </row>
    <row r="29" spans="1:6" ht="17.25" customHeight="1">
      <c r="A29" s="6" t="s">
        <v>317</v>
      </c>
      <c r="B29" s="7" t="s">
        <v>318</v>
      </c>
      <c r="C29" s="50">
        <v>0</v>
      </c>
      <c r="D29" s="50">
        <v>0</v>
      </c>
      <c r="E29" s="50"/>
      <c r="F29" s="50">
        <v>0</v>
      </c>
    </row>
    <row r="30" spans="1:6" ht="17.25" customHeight="1">
      <c r="A30" s="6" t="s">
        <v>319</v>
      </c>
      <c r="B30" s="7" t="s">
        <v>320</v>
      </c>
      <c r="C30" s="50">
        <v>74605000</v>
      </c>
      <c r="D30" s="50">
        <v>74605000</v>
      </c>
      <c r="E30" s="50">
        <v>7385046</v>
      </c>
      <c r="F30" s="50">
        <f>SUM(D30:E30)</f>
        <v>81990046</v>
      </c>
    </row>
    <row r="31" spans="1:6" ht="17.25" customHeight="1">
      <c r="A31" s="11" t="s">
        <v>67</v>
      </c>
      <c r="B31" s="8" t="s">
        <v>321</v>
      </c>
      <c r="C31" s="51">
        <f>SUM(C6+C8+C19+C21+C28+C29+C30)</f>
        <v>350919460</v>
      </c>
      <c r="D31" s="51">
        <f>SUM(D6+D8+D19+D21+D28+D29+D30)</f>
        <v>350919460</v>
      </c>
      <c r="E31" s="51">
        <f>SUM(E8+E21+E30)</f>
        <v>34737064</v>
      </c>
      <c r="F31" s="51">
        <f>SUM(F6+F8+F19+F21+F28+F29+F30)</f>
        <v>385656524</v>
      </c>
    </row>
    <row r="32" spans="1:6" ht="17.25" customHeight="1">
      <c r="A32" s="10" t="s">
        <v>322</v>
      </c>
      <c r="B32" s="15" t="s">
        <v>323</v>
      </c>
      <c r="C32" s="50">
        <f>SUM(C33:C37)</f>
        <v>12977600</v>
      </c>
      <c r="D32" s="50">
        <f>SUM(D33:D37)</f>
        <v>12977600</v>
      </c>
      <c r="E32" s="50"/>
      <c r="F32" s="50">
        <f>SUM(F33:F39)</f>
        <v>28832210</v>
      </c>
    </row>
    <row r="33" spans="1:6" ht="17.25" customHeight="1">
      <c r="A33" s="9" t="s">
        <v>461</v>
      </c>
      <c r="B33" s="15"/>
      <c r="C33" s="49">
        <v>1100000</v>
      </c>
      <c r="D33" s="49">
        <v>1100000</v>
      </c>
      <c r="E33" s="49"/>
      <c r="F33" s="49">
        <v>1100000</v>
      </c>
    </row>
    <row r="34" spans="1:6" ht="17.25" customHeight="1">
      <c r="A34" s="9" t="s">
        <v>452</v>
      </c>
      <c r="B34" s="15"/>
      <c r="C34" s="49">
        <v>0</v>
      </c>
      <c r="D34" s="49">
        <v>0</v>
      </c>
      <c r="E34" s="49"/>
      <c r="F34" s="49">
        <v>0</v>
      </c>
    </row>
    <row r="35" spans="1:6" ht="17.25" customHeight="1">
      <c r="A35" s="9" t="s">
        <v>448</v>
      </c>
      <c r="B35" s="5"/>
      <c r="C35" s="48">
        <v>8377600</v>
      </c>
      <c r="D35" s="48">
        <v>8377600</v>
      </c>
      <c r="E35" s="48"/>
      <c r="F35" s="48">
        <v>8377600</v>
      </c>
    </row>
    <row r="36" spans="1:6" ht="17.25" customHeight="1">
      <c r="A36" s="9" t="s">
        <v>450</v>
      </c>
      <c r="B36" s="5"/>
      <c r="C36" s="48">
        <v>500000</v>
      </c>
      <c r="D36" s="48">
        <v>500000</v>
      </c>
      <c r="E36" s="48"/>
      <c r="F36" s="48">
        <v>500000</v>
      </c>
    </row>
    <row r="37" spans="1:6" ht="17.25" customHeight="1">
      <c r="A37" s="9" t="s">
        <v>451</v>
      </c>
      <c r="B37" s="5"/>
      <c r="C37" s="48">
        <v>3000000</v>
      </c>
      <c r="D37" s="48">
        <v>3000000</v>
      </c>
      <c r="E37" s="48"/>
      <c r="F37" s="48">
        <v>3000000</v>
      </c>
    </row>
    <row r="38" spans="1:6" ht="17.25" customHeight="1">
      <c r="A38" s="9" t="s">
        <v>469</v>
      </c>
      <c r="B38" s="5"/>
      <c r="C38" s="48"/>
      <c r="D38" s="48"/>
      <c r="E38" s="48"/>
      <c r="F38" s="48">
        <v>13354350</v>
      </c>
    </row>
    <row r="39" spans="1:6" ht="17.25" customHeight="1">
      <c r="A39" s="9" t="s">
        <v>470</v>
      </c>
      <c r="B39" s="5"/>
      <c r="C39" s="48"/>
      <c r="D39" s="48"/>
      <c r="E39" s="48"/>
      <c r="F39" s="48">
        <v>2500260</v>
      </c>
    </row>
    <row r="40" spans="1:6" ht="17.25" customHeight="1">
      <c r="A40" s="10" t="s">
        <v>324</v>
      </c>
      <c r="B40" s="15" t="s">
        <v>325</v>
      </c>
      <c r="C40" s="50">
        <v>0</v>
      </c>
      <c r="D40" s="50">
        <v>0</v>
      </c>
      <c r="E40" s="50"/>
      <c r="F40" s="50">
        <v>0</v>
      </c>
    </row>
    <row r="41" spans="1:6" ht="17.25" customHeight="1">
      <c r="A41" s="10" t="s">
        <v>326</v>
      </c>
      <c r="B41" s="15" t="s">
        <v>327</v>
      </c>
      <c r="C41" s="50">
        <v>0</v>
      </c>
      <c r="D41" s="50">
        <v>0</v>
      </c>
      <c r="E41" s="50"/>
      <c r="F41" s="50">
        <v>0</v>
      </c>
    </row>
    <row r="42" spans="1:6" ht="17.25" customHeight="1">
      <c r="A42" s="10" t="s">
        <v>328</v>
      </c>
      <c r="B42" s="15" t="s">
        <v>329</v>
      </c>
      <c r="C42" s="50">
        <v>3600000</v>
      </c>
      <c r="D42" s="50">
        <v>3600000</v>
      </c>
      <c r="E42" s="50"/>
      <c r="F42" s="50">
        <v>7880745</v>
      </c>
    </row>
    <row r="43" spans="1:6" ht="17.25" customHeight="1">
      <c r="A43" s="11" t="s">
        <v>68</v>
      </c>
      <c r="B43" s="8" t="s">
        <v>330</v>
      </c>
      <c r="C43" s="51">
        <f>SUM(C32+C40+C41+C42)</f>
        <v>16577600</v>
      </c>
      <c r="D43" s="51">
        <f>SUM(D32+D40+D41+D42)</f>
        <v>16577600</v>
      </c>
      <c r="E43" s="51">
        <f>SUM(E3)</f>
        <v>0</v>
      </c>
      <c r="F43" s="51">
        <f>SUM(F32+F40+F41+F42)</f>
        <v>36712955</v>
      </c>
    </row>
  </sheetData>
  <sheetProtection/>
  <mergeCells count="3">
    <mergeCell ref="A2:D2"/>
    <mergeCell ref="A3:D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90"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36.421875" style="31" customWidth="1"/>
    <col min="2" max="2" width="10.140625" style="31" customWidth="1"/>
    <col min="3" max="3" width="23.28125" style="31" customWidth="1"/>
    <col min="4" max="4" width="3.140625" style="31" hidden="1" customWidth="1"/>
    <col min="5" max="5" width="17.7109375" style="31" customWidth="1"/>
    <col min="6" max="16384" width="9.140625" style="31" customWidth="1"/>
  </cols>
  <sheetData>
    <row r="1" spans="1:5" ht="15">
      <c r="A1" s="120" t="s">
        <v>475</v>
      </c>
      <c r="B1" s="120"/>
      <c r="C1" s="120"/>
      <c r="D1" s="120"/>
      <c r="E1" s="120"/>
    </row>
    <row r="2" spans="1:5" ht="24" customHeight="1">
      <c r="A2" s="116" t="s">
        <v>444</v>
      </c>
      <c r="B2" s="117"/>
      <c r="C2" s="117"/>
      <c r="D2" s="117"/>
      <c r="E2" s="117"/>
    </row>
    <row r="3" spans="1:5" ht="23.25" customHeight="1">
      <c r="A3" s="119" t="s">
        <v>437</v>
      </c>
      <c r="B3" s="117"/>
      <c r="C3" s="117"/>
      <c r="D3" s="117"/>
      <c r="E3" s="117"/>
    </row>
    <row r="4" ht="18.75">
      <c r="A4" s="32"/>
    </row>
    <row r="6" spans="1:5" s="37" customFormat="1" ht="51">
      <c r="A6" s="33" t="s">
        <v>206</v>
      </c>
      <c r="B6" s="34" t="s">
        <v>207</v>
      </c>
      <c r="C6" s="35" t="s">
        <v>176</v>
      </c>
      <c r="D6" s="35" t="s">
        <v>464</v>
      </c>
      <c r="E6" s="36" t="s">
        <v>465</v>
      </c>
    </row>
    <row r="7" spans="1:5" ht="15">
      <c r="A7" s="38" t="s">
        <v>175</v>
      </c>
      <c r="B7" s="39" t="s">
        <v>165</v>
      </c>
      <c r="C7" s="40">
        <v>112301823</v>
      </c>
      <c r="D7" s="40">
        <v>-27839856</v>
      </c>
      <c r="E7" s="40">
        <v>78506014</v>
      </c>
    </row>
    <row r="8" spans="1:5" ht="15">
      <c r="A8" s="38" t="s">
        <v>174</v>
      </c>
      <c r="B8" s="39" t="s">
        <v>306</v>
      </c>
      <c r="C8" s="41">
        <v>0</v>
      </c>
      <c r="D8" s="41"/>
      <c r="E8" s="41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wiki</cp:lastModifiedBy>
  <cp:lastPrinted>2018-09-25T11:21:13Z</cp:lastPrinted>
  <dcterms:created xsi:type="dcterms:W3CDTF">2014-01-03T21:48:14Z</dcterms:created>
  <dcterms:modified xsi:type="dcterms:W3CDTF">2018-11-07T18:20:21Z</dcterms:modified>
  <cp:category/>
  <cp:version/>
  <cp:contentType/>
  <cp:contentStatus/>
</cp:coreProperties>
</file>